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C:\Users\ajmavis\Desktop\CCG Pilot Program Phase 2\"/>
    </mc:Choice>
  </mc:AlternateContent>
  <xr:revisionPtr revIDLastSave="0" documentId="8_{8246E4ED-1B0E-43AD-8970-16341920B112}" xr6:coauthVersionLast="47" xr6:coauthVersionMax="47" xr10:uidLastSave="{00000000-0000-0000-0000-000000000000}"/>
  <bookViews>
    <workbookView xWindow="-108" yWindow="-108" windowWidth="23256" windowHeight="12456" tabRatio="682" activeTab="6" xr2:uid="{00000000-000D-0000-FFFF-FFFF00000000}"/>
  </bookViews>
  <sheets>
    <sheet name="MAIN MENU" sheetId="17" r:id="rId1"/>
    <sheet name="Instructions" sheetId="63" r:id="rId2"/>
    <sheet name="Facility Info" sheetId="95" r:id="rId3"/>
    <sheet name="Children's Name List" sheetId="13" r:id="rId4"/>
    <sheet name="Log in Children" sheetId="1" state="hidden" r:id="rId5"/>
    <sheet name="Attendance Report Form" sheetId="2" r:id="rId6"/>
    <sheet name="CCG Reimbursement Request " sheetId="5" r:id="rId7"/>
    <sheet name="CCAP Request for Payment" sheetId="23" r:id="rId8"/>
    <sheet name="Data" sheetId="96" state="hidden" r:id="rId9"/>
    <sheet name="CCG Rate Schedule" sheetId="8" r:id="rId10"/>
    <sheet name="Sheet1" sheetId="15" state="hidden" r:id="rId11"/>
  </sheets>
  <externalReferences>
    <externalReference r:id="rId12"/>
  </externalReferences>
  <definedNames>
    <definedName name="_xlnm._FilterDatabase" localSheetId="5" hidden="1">'Attendance Report Form'!$A$1:$AJ$293</definedName>
    <definedName name="ap_cont" localSheetId="7">#REF!</definedName>
    <definedName name="ap_cont" localSheetId="1">#REF!</definedName>
    <definedName name="ap_cont">#REF!</definedName>
    <definedName name="bu_opt" localSheetId="7">#REF!</definedName>
    <definedName name="bu_opt" localSheetId="1">#REF!</definedName>
    <definedName name="bu_opt">#REF!</definedName>
    <definedName name="City">'CCG Rate Schedule'!$N$13:$N$44</definedName>
    <definedName name="Data1" localSheetId="1">#REF!</definedName>
    <definedName name="Data1">#REF!</definedName>
    <definedName name="Data2" localSheetId="1">#REF!</definedName>
    <definedName name="Data2">#REF!</definedName>
    <definedName name="dept_opt" localSheetId="7">#REF!</definedName>
    <definedName name="dept_opt" localSheetId="1">#REF!</definedName>
    <definedName name="dept_opt">#REF!</definedName>
    <definedName name="dest_typ" localSheetId="7">#REF!</definedName>
    <definedName name="dest_typ" localSheetId="1">#REF!</definedName>
    <definedName name="dest_typ">#REF!</definedName>
    <definedName name="div" localSheetId="7">#REF!</definedName>
    <definedName name="div" localSheetId="1">#REF!</definedName>
    <definedName name="div">#REF!</definedName>
    <definedName name="div_appr" localSheetId="7">#REF!</definedName>
    <definedName name="div_appr" localSheetId="1">#REF!</definedName>
    <definedName name="div_appr">#REF!</definedName>
    <definedName name="dot_work" localSheetId="7">#REF!,#REF!</definedName>
    <definedName name="dot_work" localSheetId="1">#REF!,#REF!</definedName>
    <definedName name="dot_work">#REF!,#REF!</definedName>
    <definedName name="dps_prisioner" localSheetId="7">#REF!</definedName>
    <definedName name="dps_prisioner" localSheetId="1">#REF!</definedName>
    <definedName name="dps_prisioner">#REF!</definedName>
    <definedName name="duty" localSheetId="7">#REF!</definedName>
    <definedName name="duty" localSheetId="1">#REF!</definedName>
    <definedName name="duty">#REF!</definedName>
    <definedName name="empl_num" localSheetId="7">#REF!</definedName>
    <definedName name="empl_num" localSheetId="1">#REF!</definedName>
    <definedName name="empl_num">#REF!</definedName>
    <definedName name="from" localSheetId="7">#REF!</definedName>
    <definedName name="from" localSheetId="1">#REF!</definedName>
    <definedName name="from">#REF!</definedName>
    <definedName name="He" localSheetId="1">#REF!</definedName>
    <definedName name="He">#REF!</definedName>
    <definedName name="k" localSheetId="1">#REF!</definedName>
    <definedName name="k">#REF!</definedName>
    <definedName name="lodg_cont" localSheetId="7">#REF!</definedName>
    <definedName name="lodg_cont" localSheetId="1">#REF!</definedName>
    <definedName name="lodg_cont">#REF!</definedName>
    <definedName name="mie_cont" localSheetId="7">#REF!</definedName>
    <definedName name="mie_cont" localSheetId="1">#REF!</definedName>
    <definedName name="mie_cont">#REF!</definedName>
    <definedName name="mileage" localSheetId="7">#REF!</definedName>
    <definedName name="mileage" localSheetId="1">#REF!</definedName>
    <definedName name="mileage">#REF!</definedName>
    <definedName name="other_cont" localSheetId="7">#REF!</definedName>
    <definedName name="other_cont" localSheetId="1">#REF!</definedName>
    <definedName name="other_cont">#REF!</definedName>
    <definedName name="pers_trvl" localSheetId="7">#REF!</definedName>
    <definedName name="pers_trvl" localSheetId="1">#REF!</definedName>
    <definedName name="pers_trvl">#REF!</definedName>
    <definedName name="pers_trvl_beg" localSheetId="7">#REF!</definedName>
    <definedName name="pers_trvl_beg" localSheetId="1">#REF!</definedName>
    <definedName name="pers_trvl_beg">#REF!</definedName>
    <definedName name="_xlnm.Print_Area" localSheetId="9">'CCG Rate Schedule'!$A$1:$N$43</definedName>
    <definedName name="_xlnm.Print_Area" localSheetId="6">'CCG Reimbursement Request '!$A$1:$Y$45</definedName>
    <definedName name="_xlnm.Print_Area" localSheetId="1">Instructions!$A$1:$J$132</definedName>
    <definedName name="_xlnm.Print_Titles" localSheetId="5">'Attendance Report Form'!$1:$15</definedName>
    <definedName name="_xlnm.Print_Titles" localSheetId="4">'Log in Children'!$2:$5</definedName>
    <definedName name="pris_court_label">[1]Ranges!$C$40</definedName>
    <definedName name="pris_dob_label">[1]Ranges!$C$39</definedName>
    <definedName name="pris_name_label">[1]Ranges!$C$38</definedName>
    <definedName name="Provider" localSheetId="7">#REF!</definedName>
    <definedName name="Provider" localSheetId="1">#REF!</definedName>
    <definedName name="Provider">#REF!</definedName>
    <definedName name="Providers" localSheetId="7">#REF!</definedName>
    <definedName name="Providers" localSheetId="1">#REF!</definedName>
    <definedName name="Providers">#REF!</definedName>
    <definedName name="Providers_List" localSheetId="7">#REF!</definedName>
    <definedName name="Providers_List" localSheetId="1">#REF!</definedName>
    <definedName name="Providers_List">#REF!</definedName>
    <definedName name="Purpose" localSheetId="7">#REF!</definedName>
    <definedName name="Purpose" localSheetId="1">#REF!</definedName>
    <definedName name="Purpose">#REF!</definedName>
    <definedName name="pvn" localSheetId="7">#REF!</definedName>
    <definedName name="pvn" localSheetId="1">#REF!</definedName>
    <definedName name="pvn">#REF!</definedName>
    <definedName name="Rate">'CCG Rate Schedule'!$N$13:$P$57</definedName>
    <definedName name="Rates">'CCG Rate Schedule'!$N$13:$P$44</definedName>
    <definedName name="res_addr" localSheetId="7">#REF!</definedName>
    <definedName name="res_addr" localSheetId="1">#REF!</definedName>
    <definedName name="res_addr">#REF!</definedName>
    <definedName name="surf_cont" localSheetId="7">#REF!</definedName>
    <definedName name="surf_cont" localSheetId="1">#REF!</definedName>
    <definedName name="surf_cont">#REF!</definedName>
    <definedName name="ta_num" localSheetId="7">#REF!</definedName>
    <definedName name="ta_num" localSheetId="1">#REF!</definedName>
    <definedName name="ta_num">#REF!</definedName>
    <definedName name="trav_adv_opt" localSheetId="7">#REF!</definedName>
    <definedName name="trav_adv_opt" localSheetId="1">#REF!</definedName>
    <definedName name="trav_adv_opt">#REF!</definedName>
    <definedName name="trav_name" localSheetId="7">#REF!</definedName>
    <definedName name="trav_name" localSheetId="1">#REF!</definedName>
    <definedName name="trav_name">#REF!</definedName>
    <definedName name="trav_title" localSheetId="7">#REF!</definedName>
    <definedName name="trav_title" localSheetId="1">#REF!</definedName>
    <definedName name="trav_title">#REF!</definedName>
    <definedName name="trav_typ" localSheetId="7">#REF!</definedName>
    <definedName name="trav_typ" localSheetId="1">#REF!</definedName>
    <definedName name="trav_typ">#REF!</definedName>
    <definedName name="Traveler_Information" localSheetId="0">'MAIN MENU'!#REF!</definedName>
    <definedName name="wn_addr" localSheetId="7">#REF!</definedName>
    <definedName name="wn_addr" localSheetId="1">#REF!</definedName>
    <definedName name="wn_add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9" i="5" l="1"/>
  <c r="J27" i="5"/>
  <c r="D21" i="2"/>
  <c r="D16" i="2"/>
  <c r="C16" i="2"/>
  <c r="C17" i="2"/>
  <c r="C18" i="2"/>
  <c r="C19" i="2"/>
  <c r="C20" i="2"/>
  <c r="C21" i="2"/>
  <c r="B16" i="2"/>
  <c r="D287" i="2"/>
  <c r="D286" i="2"/>
  <c r="D285" i="2"/>
  <c r="D284" i="2"/>
  <c r="D283" i="2"/>
  <c r="D282" i="2"/>
  <c r="D281" i="2"/>
  <c r="D280" i="2"/>
  <c r="D279" i="2"/>
  <c r="D278" i="2"/>
  <c r="D277" i="2"/>
  <c r="D276" i="2"/>
  <c r="D275" i="2"/>
  <c r="D274" i="2"/>
  <c r="D273" i="2"/>
  <c r="D272" i="2"/>
  <c r="D271" i="2"/>
  <c r="D270" i="2"/>
  <c r="D269" i="2"/>
  <c r="D268" i="2"/>
  <c r="D266" i="2"/>
  <c r="D265" i="2"/>
  <c r="D264" i="2"/>
  <c r="D263" i="2"/>
  <c r="D262" i="2"/>
  <c r="D261" i="2"/>
  <c r="D260" i="2"/>
  <c r="D259" i="2"/>
  <c r="D258" i="2"/>
  <c r="D257" i="2"/>
  <c r="D256" i="2"/>
  <c r="D255" i="2"/>
  <c r="D254" i="2"/>
  <c r="D253" i="2"/>
  <c r="D252" i="2"/>
  <c r="D251" i="2"/>
  <c r="D250" i="2"/>
  <c r="D249" i="2"/>
  <c r="D248" i="2"/>
  <c r="D247" i="2"/>
  <c r="D245" i="2"/>
  <c r="D244" i="2"/>
  <c r="D243" i="2"/>
  <c r="D242" i="2"/>
  <c r="D241" i="2"/>
  <c r="D240" i="2"/>
  <c r="D239" i="2"/>
  <c r="D238" i="2"/>
  <c r="D237" i="2"/>
  <c r="D236" i="2"/>
  <c r="D235" i="2"/>
  <c r="D234" i="2"/>
  <c r="D233" i="2"/>
  <c r="D232" i="2"/>
  <c r="D231" i="2"/>
  <c r="D230" i="2"/>
  <c r="D229" i="2"/>
  <c r="D228" i="2"/>
  <c r="D227" i="2"/>
  <c r="D226" i="2"/>
  <c r="D224" i="2"/>
  <c r="D223" i="2"/>
  <c r="D222" i="2"/>
  <c r="D221" i="2"/>
  <c r="D220" i="2"/>
  <c r="D219" i="2"/>
  <c r="D218" i="2"/>
  <c r="D217" i="2"/>
  <c r="D216" i="2"/>
  <c r="D215" i="2"/>
  <c r="D214" i="2"/>
  <c r="D213" i="2"/>
  <c r="D212" i="2"/>
  <c r="D211" i="2"/>
  <c r="D210" i="2"/>
  <c r="D209" i="2"/>
  <c r="D208" i="2"/>
  <c r="D207" i="2"/>
  <c r="D206" i="2"/>
  <c r="D205" i="2"/>
  <c r="D203" i="2"/>
  <c r="D202" i="2"/>
  <c r="D201" i="2"/>
  <c r="D200" i="2"/>
  <c r="D199" i="2"/>
  <c r="D198" i="2"/>
  <c r="D197" i="2"/>
  <c r="D196" i="2"/>
  <c r="D195" i="2"/>
  <c r="D194" i="2"/>
  <c r="D193" i="2"/>
  <c r="D192" i="2"/>
  <c r="D191" i="2"/>
  <c r="D190" i="2"/>
  <c r="D189" i="2"/>
  <c r="D188" i="2"/>
  <c r="D187" i="2"/>
  <c r="D186" i="2"/>
  <c r="D185" i="2"/>
  <c r="D184" i="2"/>
  <c r="D182" i="2"/>
  <c r="D181" i="2"/>
  <c r="D180" i="2"/>
  <c r="D179" i="2"/>
  <c r="D178" i="2"/>
  <c r="D177" i="2"/>
  <c r="D176" i="2"/>
  <c r="D175" i="2"/>
  <c r="D174" i="2"/>
  <c r="D173" i="2"/>
  <c r="D172" i="2"/>
  <c r="D171" i="2"/>
  <c r="D170" i="2"/>
  <c r="D169" i="2"/>
  <c r="D168" i="2"/>
  <c r="D167" i="2"/>
  <c r="D166" i="2"/>
  <c r="D165" i="2"/>
  <c r="D164" i="2"/>
  <c r="D163" i="2"/>
  <c r="D161" i="2"/>
  <c r="D160" i="2"/>
  <c r="D159" i="2"/>
  <c r="D158" i="2"/>
  <c r="D157" i="2"/>
  <c r="D156" i="2"/>
  <c r="D155" i="2"/>
  <c r="D154" i="2"/>
  <c r="D153" i="2"/>
  <c r="D152" i="2"/>
  <c r="D151" i="2"/>
  <c r="D150" i="2"/>
  <c r="D149" i="2"/>
  <c r="D148" i="2"/>
  <c r="D147" i="2"/>
  <c r="D146" i="2"/>
  <c r="D145" i="2"/>
  <c r="D144" i="2"/>
  <c r="D143" i="2"/>
  <c r="D142" i="2"/>
  <c r="D140" i="2"/>
  <c r="D139" i="2"/>
  <c r="D138" i="2"/>
  <c r="D137" i="2"/>
  <c r="D136" i="2"/>
  <c r="D135" i="2"/>
  <c r="D134" i="2"/>
  <c r="D133" i="2"/>
  <c r="D132" i="2"/>
  <c r="D131" i="2"/>
  <c r="D130" i="2"/>
  <c r="D129" i="2"/>
  <c r="D128" i="2"/>
  <c r="D127" i="2"/>
  <c r="D126" i="2"/>
  <c r="D125" i="2"/>
  <c r="D124" i="2"/>
  <c r="D123" i="2"/>
  <c r="D122" i="2"/>
  <c r="D121" i="2"/>
  <c r="D119" i="2"/>
  <c r="D118" i="2"/>
  <c r="D117" i="2"/>
  <c r="D116" i="2"/>
  <c r="D115" i="2"/>
  <c r="D114" i="2"/>
  <c r="D113" i="2"/>
  <c r="D112" i="2"/>
  <c r="D111" i="2"/>
  <c r="D110" i="2"/>
  <c r="D109" i="2"/>
  <c r="D108" i="2"/>
  <c r="D107" i="2"/>
  <c r="D106" i="2"/>
  <c r="D105" i="2"/>
  <c r="D104" i="2"/>
  <c r="D103" i="2"/>
  <c r="D102" i="2"/>
  <c r="D101" i="2"/>
  <c r="D100" i="2"/>
  <c r="D98" i="2"/>
  <c r="D97" i="2"/>
  <c r="D96" i="2"/>
  <c r="D95" i="2"/>
  <c r="D94" i="2"/>
  <c r="D93" i="2"/>
  <c r="D92" i="2"/>
  <c r="D91" i="2"/>
  <c r="D90" i="2"/>
  <c r="D89" i="2"/>
  <c r="D88" i="2"/>
  <c r="D87" i="2"/>
  <c r="D86" i="2"/>
  <c r="D85" i="2"/>
  <c r="D84" i="2"/>
  <c r="D83" i="2"/>
  <c r="D82" i="2"/>
  <c r="D81" i="2"/>
  <c r="D80" i="2"/>
  <c r="D79" i="2"/>
  <c r="D77" i="2"/>
  <c r="D76" i="2"/>
  <c r="D75" i="2"/>
  <c r="D74" i="2"/>
  <c r="D73" i="2"/>
  <c r="D72" i="2"/>
  <c r="D71" i="2"/>
  <c r="D70" i="2"/>
  <c r="D69" i="2"/>
  <c r="D68" i="2"/>
  <c r="D67" i="2"/>
  <c r="D66" i="2"/>
  <c r="D65" i="2"/>
  <c r="D64" i="2"/>
  <c r="D63" i="2"/>
  <c r="D62" i="2"/>
  <c r="D61" i="2"/>
  <c r="D60" i="2"/>
  <c r="D59" i="2"/>
  <c r="D58" i="2"/>
  <c r="D56" i="2"/>
  <c r="D55" i="2"/>
  <c r="D54" i="2"/>
  <c r="D53" i="2"/>
  <c r="D52" i="2"/>
  <c r="D51" i="2"/>
  <c r="D50" i="2"/>
  <c r="D49" i="2"/>
  <c r="D48" i="2"/>
  <c r="D47" i="2"/>
  <c r="D46" i="2"/>
  <c r="D45" i="2"/>
  <c r="D44" i="2"/>
  <c r="D43" i="2"/>
  <c r="D42" i="2"/>
  <c r="D41" i="2"/>
  <c r="D40" i="2"/>
  <c r="D39" i="2"/>
  <c r="D38" i="2"/>
  <c r="D37" i="2"/>
  <c r="D35" i="2"/>
  <c r="D34" i="2"/>
  <c r="D33" i="2"/>
  <c r="D32" i="2"/>
  <c r="D31" i="2"/>
  <c r="D30" i="2"/>
  <c r="D29" i="2"/>
  <c r="D28" i="2"/>
  <c r="D27" i="2"/>
  <c r="D26" i="2"/>
  <c r="D25" i="2"/>
  <c r="D24" i="2"/>
  <c r="D23" i="2"/>
  <c r="D22" i="2"/>
  <c r="D20" i="2"/>
  <c r="D19" i="2"/>
  <c r="D18" i="2"/>
  <c r="D17" i="2"/>
  <c r="C24" i="8"/>
  <c r="D24" i="8"/>
  <c r="E24" i="8"/>
  <c r="F24" i="8"/>
  <c r="G24" i="8"/>
  <c r="B24" i="8"/>
  <c r="I13" i="8"/>
  <c r="H13" i="8"/>
  <c r="G13" i="8"/>
  <c r="F13" i="8"/>
  <c r="AN26" i="2"/>
  <c r="AO26" i="2"/>
  <c r="AN27" i="2"/>
  <c r="AO27" i="2"/>
  <c r="AN28" i="2"/>
  <c r="AO28" i="2" s="1"/>
  <c r="AO29" i="2"/>
  <c r="AN30" i="2"/>
  <c r="AO30" i="2"/>
  <c r="AN31" i="2"/>
  <c r="AO31" i="2"/>
  <c r="AN32" i="2"/>
  <c r="AO32" i="2" s="1"/>
  <c r="AN33" i="2"/>
  <c r="AO33" i="2" s="1"/>
  <c r="AN34" i="2"/>
  <c r="AO34" i="2" s="1"/>
  <c r="AN35" i="2"/>
  <c r="AO35" i="2"/>
  <c r="AN36" i="2"/>
  <c r="AO36" i="2"/>
  <c r="AN37" i="2"/>
  <c r="AO37" i="2" s="1"/>
  <c r="AN38" i="2"/>
  <c r="AO38" i="2" s="1"/>
  <c r="AN39" i="2"/>
  <c r="AO39" i="2" s="1"/>
  <c r="AN40" i="2"/>
  <c r="AO40" i="2"/>
  <c r="AN41" i="2"/>
  <c r="AO41" i="2"/>
  <c r="AN42" i="2"/>
  <c r="AO42" i="2" s="1"/>
  <c r="AN43" i="2"/>
  <c r="AO43" i="2"/>
  <c r="AN44" i="2"/>
  <c r="AO44" i="2"/>
  <c r="AN45" i="2"/>
  <c r="AO45" i="2"/>
  <c r="AN46" i="2"/>
  <c r="AO46" i="2" s="1"/>
  <c r="AN47" i="2"/>
  <c r="AO47" i="2"/>
  <c r="AN48" i="2"/>
  <c r="AO48" i="2" s="1"/>
  <c r="AN49" i="2"/>
  <c r="AO49" i="2"/>
  <c r="AN50" i="2"/>
  <c r="AO50" i="2" s="1"/>
  <c r="AN51" i="2"/>
  <c r="AO51" i="2"/>
  <c r="AN52" i="2"/>
  <c r="AO52" i="2" s="1"/>
  <c r="AN53" i="2"/>
  <c r="AO53" i="2" s="1"/>
  <c r="AN54" i="2"/>
  <c r="AO54" i="2"/>
  <c r="AN55" i="2"/>
  <c r="AO55" i="2" s="1"/>
  <c r="AN56" i="2"/>
  <c r="AO56" i="2"/>
  <c r="AN57" i="2"/>
  <c r="AO57" i="2" s="1"/>
  <c r="AN58" i="2"/>
  <c r="AO58" i="2" s="1"/>
  <c r="AN59" i="2"/>
  <c r="AO59" i="2"/>
  <c r="AN60" i="2"/>
  <c r="AO60" i="2"/>
  <c r="AN61" i="2"/>
  <c r="AO61" i="2"/>
  <c r="AN62" i="2"/>
  <c r="AO62" i="2"/>
  <c r="AN63" i="2"/>
  <c r="AO63" i="2" s="1"/>
  <c r="AN64" i="2"/>
  <c r="AO64" i="2"/>
  <c r="AN65" i="2"/>
  <c r="AO65" i="2"/>
  <c r="AN66" i="2"/>
  <c r="AO66" i="2" s="1"/>
  <c r="AN67" i="2"/>
  <c r="AO67" i="2"/>
  <c r="AN68" i="2"/>
  <c r="AO68" i="2"/>
  <c r="AN69" i="2"/>
  <c r="AO69" i="2"/>
  <c r="AN70" i="2"/>
  <c r="AO70" i="2"/>
  <c r="AN71" i="2"/>
  <c r="AO71" i="2"/>
  <c r="AN72" i="2"/>
  <c r="AO72" i="2" s="1"/>
  <c r="AN73" i="2"/>
  <c r="AO73" i="2"/>
  <c r="AN74" i="2"/>
  <c r="AO74" i="2" s="1"/>
  <c r="AN75" i="2"/>
  <c r="AO75" i="2"/>
  <c r="AN76" i="2"/>
  <c r="AO76" i="2"/>
  <c r="AN77" i="2"/>
  <c r="AO77" i="2"/>
  <c r="AN78" i="2"/>
  <c r="AO78" i="2"/>
  <c r="AN79" i="2"/>
  <c r="AO79" i="2"/>
  <c r="AN80" i="2"/>
  <c r="AO80" i="2" s="1"/>
  <c r="AN81" i="2"/>
  <c r="AO81" i="2"/>
  <c r="AN82" i="2"/>
  <c r="AO82" i="2" s="1"/>
  <c r="AN83" i="2"/>
  <c r="AO83" i="2" s="1"/>
  <c r="AN84" i="2"/>
  <c r="AO84" i="2"/>
  <c r="AN85" i="2"/>
  <c r="AO85" i="2" s="1"/>
  <c r="AN86" i="2"/>
  <c r="AO86" i="2"/>
  <c r="AN87" i="2"/>
  <c r="AO87" i="2"/>
  <c r="AN88" i="2"/>
  <c r="AO88" i="2"/>
  <c r="AN89" i="2"/>
  <c r="AO89" i="2" s="1"/>
  <c r="AN90" i="2"/>
  <c r="AO90" i="2" s="1"/>
  <c r="AN91" i="2"/>
  <c r="AO91" i="2"/>
  <c r="AN92" i="2"/>
  <c r="AO92" i="2" s="1"/>
  <c r="AN93" i="2"/>
  <c r="AO93" i="2"/>
  <c r="AN94" i="2"/>
  <c r="AO94" i="2"/>
  <c r="AN95" i="2"/>
  <c r="AO95" i="2"/>
  <c r="AN96" i="2"/>
  <c r="AO96" i="2"/>
  <c r="AN97" i="2"/>
  <c r="AO97" i="2" s="1"/>
  <c r="AN98" i="2"/>
  <c r="AO98" i="2" s="1"/>
  <c r="AN99" i="2"/>
  <c r="AO99" i="2"/>
  <c r="AN100" i="2"/>
  <c r="AO100" i="2" s="1"/>
  <c r="AN101" i="2"/>
  <c r="AO101" i="2" s="1"/>
  <c r="AN102" i="2"/>
  <c r="AO102" i="2"/>
  <c r="T38" i="5"/>
  <c r="B10" i="5"/>
  <c r="J22" i="5" s="1"/>
  <c r="D9" i="5"/>
  <c r="B7" i="5"/>
  <c r="AD11" i="2"/>
  <c r="AI9" i="2"/>
  <c r="AD9" i="2"/>
  <c r="J11" i="2"/>
  <c r="C11" i="2"/>
  <c r="C10" i="2"/>
  <c r="C9" i="2"/>
  <c r="B8" i="5" s="1"/>
  <c r="B235" i="2"/>
  <c r="C287" i="2" l="1"/>
  <c r="AJ287" i="2" s="1"/>
  <c r="C286" i="2"/>
  <c r="AJ286" i="2" s="1"/>
  <c r="C285" i="2"/>
  <c r="AJ285" i="2" s="1"/>
  <c r="C284" i="2"/>
  <c r="AJ284" i="2" s="1"/>
  <c r="C283" i="2"/>
  <c r="AJ283" i="2" s="1"/>
  <c r="C282" i="2"/>
  <c r="AJ282" i="2" s="1"/>
  <c r="C281" i="2"/>
  <c r="AJ281" i="2" s="1"/>
  <c r="C280" i="2"/>
  <c r="AJ280" i="2" s="1"/>
  <c r="C279" i="2"/>
  <c r="AJ279" i="2" s="1"/>
  <c r="C278" i="2"/>
  <c r="AJ278" i="2" s="1"/>
  <c r="C277" i="2"/>
  <c r="AJ277" i="2" s="1"/>
  <c r="C276" i="2"/>
  <c r="AJ276" i="2" s="1"/>
  <c r="C275" i="2"/>
  <c r="AJ275" i="2" s="1"/>
  <c r="C274" i="2"/>
  <c r="AJ274" i="2" s="1"/>
  <c r="C273" i="2"/>
  <c r="AJ273" i="2" s="1"/>
  <c r="C272" i="2"/>
  <c r="AJ272" i="2" s="1"/>
  <c r="C271" i="2"/>
  <c r="AJ271" i="2" s="1"/>
  <c r="C270" i="2"/>
  <c r="AJ270" i="2" s="1"/>
  <c r="C269" i="2"/>
  <c r="AJ269" i="2" s="1"/>
  <c r="C268" i="2"/>
  <c r="AJ268" i="2" s="1"/>
  <c r="B287" i="2"/>
  <c r="B286" i="2"/>
  <c r="B285" i="2"/>
  <c r="B284" i="2"/>
  <c r="B283" i="2"/>
  <c r="B282" i="2"/>
  <c r="B281" i="2"/>
  <c r="B280" i="2"/>
  <c r="B279" i="2"/>
  <c r="B278" i="2"/>
  <c r="B277" i="2"/>
  <c r="B276" i="2"/>
  <c r="B275" i="2"/>
  <c r="B274" i="2"/>
  <c r="B273" i="2"/>
  <c r="B272" i="2"/>
  <c r="B271" i="2"/>
  <c r="B270" i="2"/>
  <c r="B269" i="2"/>
  <c r="B268" i="2"/>
  <c r="C266" i="2"/>
  <c r="AJ266" i="2" s="1"/>
  <c r="C265" i="2"/>
  <c r="AJ265" i="2" s="1"/>
  <c r="C264" i="2"/>
  <c r="AJ264" i="2" s="1"/>
  <c r="C263" i="2"/>
  <c r="AJ263" i="2" s="1"/>
  <c r="C262" i="2"/>
  <c r="AJ262" i="2" s="1"/>
  <c r="C261" i="2"/>
  <c r="AJ261" i="2" s="1"/>
  <c r="C260" i="2"/>
  <c r="AJ260" i="2" s="1"/>
  <c r="C259" i="2"/>
  <c r="AJ259" i="2" s="1"/>
  <c r="C258" i="2"/>
  <c r="AJ258" i="2" s="1"/>
  <c r="C257" i="2"/>
  <c r="AJ257" i="2" s="1"/>
  <c r="C256" i="2"/>
  <c r="AJ256" i="2" s="1"/>
  <c r="C255" i="2"/>
  <c r="AJ255" i="2" s="1"/>
  <c r="C254" i="2"/>
  <c r="AJ254" i="2" s="1"/>
  <c r="C253" i="2"/>
  <c r="AJ253" i="2" s="1"/>
  <c r="C252" i="2"/>
  <c r="AJ252" i="2" s="1"/>
  <c r="C251" i="2"/>
  <c r="AJ251" i="2" s="1"/>
  <c r="C250" i="2"/>
  <c r="AJ250" i="2" s="1"/>
  <c r="C249" i="2"/>
  <c r="AJ249" i="2" s="1"/>
  <c r="C248" i="2"/>
  <c r="AJ248" i="2" s="1"/>
  <c r="C247" i="2"/>
  <c r="AJ247" i="2" s="1"/>
  <c r="B266" i="2"/>
  <c r="B265" i="2"/>
  <c r="B264" i="2"/>
  <c r="B263" i="2"/>
  <c r="B262" i="2"/>
  <c r="B261" i="2"/>
  <c r="B260" i="2"/>
  <c r="B259" i="2"/>
  <c r="B258" i="2"/>
  <c r="B257" i="2"/>
  <c r="B256" i="2"/>
  <c r="B255" i="2"/>
  <c r="B254" i="2"/>
  <c r="B253" i="2"/>
  <c r="B252" i="2"/>
  <c r="B251" i="2"/>
  <c r="B250" i="2"/>
  <c r="B249" i="2"/>
  <c r="B248" i="2"/>
  <c r="B247" i="2"/>
  <c r="C245" i="2"/>
  <c r="AJ245" i="2" s="1"/>
  <c r="C244" i="2"/>
  <c r="AJ244" i="2" s="1"/>
  <c r="C243" i="2"/>
  <c r="AJ243" i="2" s="1"/>
  <c r="C242" i="2"/>
  <c r="AJ242" i="2" s="1"/>
  <c r="C241" i="2"/>
  <c r="AJ241" i="2" s="1"/>
  <c r="C240" i="2"/>
  <c r="AJ240" i="2" s="1"/>
  <c r="C239" i="2"/>
  <c r="AJ239" i="2" s="1"/>
  <c r="C238" i="2"/>
  <c r="AJ238" i="2" s="1"/>
  <c r="C237" i="2"/>
  <c r="AJ237" i="2" s="1"/>
  <c r="C236" i="2"/>
  <c r="AJ236" i="2" s="1"/>
  <c r="C235" i="2"/>
  <c r="AJ235" i="2" s="1"/>
  <c r="C234" i="2"/>
  <c r="AJ234" i="2" s="1"/>
  <c r="C233" i="2"/>
  <c r="AJ233" i="2" s="1"/>
  <c r="C232" i="2"/>
  <c r="AJ232" i="2" s="1"/>
  <c r="C231" i="2"/>
  <c r="AJ231" i="2" s="1"/>
  <c r="C230" i="2"/>
  <c r="AJ230" i="2" s="1"/>
  <c r="C229" i="2"/>
  <c r="AJ229" i="2" s="1"/>
  <c r="C228" i="2"/>
  <c r="AJ228" i="2" s="1"/>
  <c r="C227" i="2"/>
  <c r="AJ227" i="2" s="1"/>
  <c r="C226" i="2"/>
  <c r="AJ226" i="2" s="1"/>
  <c r="B245" i="2"/>
  <c r="B244" i="2"/>
  <c r="B243" i="2"/>
  <c r="B242" i="2"/>
  <c r="B241" i="2"/>
  <c r="B240" i="2"/>
  <c r="B239" i="2"/>
  <c r="B238" i="2"/>
  <c r="B237" i="2"/>
  <c r="B236" i="2"/>
  <c r="B234" i="2"/>
  <c r="B233" i="2"/>
  <c r="B232" i="2"/>
  <c r="B231" i="2"/>
  <c r="B230" i="2"/>
  <c r="B229" i="2"/>
  <c r="B228" i="2"/>
  <c r="B227" i="2"/>
  <c r="B226" i="2"/>
  <c r="AI288" i="2"/>
  <c r="AH288" i="2"/>
  <c r="AG288" i="2"/>
  <c r="AF288" i="2"/>
  <c r="AE288" i="2"/>
  <c r="AD288" i="2"/>
  <c r="AC288" i="2"/>
  <c r="AB288" i="2"/>
  <c r="AA288" i="2"/>
  <c r="Z288" i="2"/>
  <c r="Y288" i="2"/>
  <c r="X288" i="2"/>
  <c r="W288" i="2"/>
  <c r="V288" i="2"/>
  <c r="U288" i="2"/>
  <c r="T288" i="2"/>
  <c r="S288" i="2"/>
  <c r="R288" i="2"/>
  <c r="Q288" i="2"/>
  <c r="P288" i="2"/>
  <c r="O288" i="2"/>
  <c r="N288" i="2"/>
  <c r="M288" i="2"/>
  <c r="L288" i="2"/>
  <c r="K288" i="2"/>
  <c r="J288" i="2"/>
  <c r="I288" i="2"/>
  <c r="H288" i="2"/>
  <c r="G288" i="2"/>
  <c r="F288" i="2"/>
  <c r="E288" i="2"/>
  <c r="AI267" i="2"/>
  <c r="AH267" i="2"/>
  <c r="AG267" i="2"/>
  <c r="AF267" i="2"/>
  <c r="AE267" i="2"/>
  <c r="AD267" i="2"/>
  <c r="AC267" i="2"/>
  <c r="AB267" i="2"/>
  <c r="AA267" i="2"/>
  <c r="Z267" i="2"/>
  <c r="Y267" i="2"/>
  <c r="X267" i="2"/>
  <c r="W267" i="2"/>
  <c r="V267" i="2"/>
  <c r="U267" i="2"/>
  <c r="T267" i="2"/>
  <c r="S267" i="2"/>
  <c r="R267" i="2"/>
  <c r="Q267" i="2"/>
  <c r="P267" i="2"/>
  <c r="O267" i="2"/>
  <c r="N267" i="2"/>
  <c r="M267" i="2"/>
  <c r="L267" i="2"/>
  <c r="K267" i="2"/>
  <c r="J267" i="2"/>
  <c r="I267" i="2"/>
  <c r="H267" i="2"/>
  <c r="G267" i="2"/>
  <c r="F267" i="2"/>
  <c r="E267" i="2"/>
  <c r="AI246" i="2"/>
  <c r="AH246" i="2"/>
  <c r="AG246" i="2"/>
  <c r="AF246" i="2"/>
  <c r="AE246" i="2"/>
  <c r="AD246" i="2"/>
  <c r="AC246" i="2"/>
  <c r="AB246" i="2"/>
  <c r="AA246" i="2"/>
  <c r="Z246" i="2"/>
  <c r="Y246" i="2"/>
  <c r="X246" i="2"/>
  <c r="W246" i="2"/>
  <c r="V246" i="2"/>
  <c r="U246" i="2"/>
  <c r="T246" i="2"/>
  <c r="S246" i="2"/>
  <c r="R246" i="2"/>
  <c r="Q246" i="2"/>
  <c r="P246" i="2"/>
  <c r="O246" i="2"/>
  <c r="N246" i="2"/>
  <c r="M246" i="2"/>
  <c r="L246" i="2"/>
  <c r="K246" i="2"/>
  <c r="J246" i="2"/>
  <c r="I246" i="2"/>
  <c r="H246" i="2"/>
  <c r="G246" i="2"/>
  <c r="F246" i="2"/>
  <c r="E246" i="2"/>
  <c r="AJ288" i="2" l="1"/>
  <c r="AJ267" i="2"/>
  <c r="AJ246" i="2"/>
  <c r="AM18" i="2"/>
  <c r="AN24" i="2"/>
  <c r="AO24" i="2" s="1"/>
  <c r="AN25" i="2"/>
  <c r="AO25" i="2" s="1"/>
  <c r="Q474" i="23" l="1"/>
  <c r="Q438" i="23"/>
  <c r="Q402" i="23"/>
  <c r="Q366" i="23"/>
  <c r="Q330" i="23"/>
  <c r="Q294" i="23"/>
  <c r="Q258" i="23"/>
  <c r="Q222" i="23"/>
  <c r="Q186" i="23"/>
  <c r="Q150" i="23"/>
  <c r="Q114" i="23"/>
  <c r="Q78" i="23"/>
  <c r="Q42" i="23"/>
  <c r="Q8" i="23"/>
  <c r="AI225" i="2" l="1"/>
  <c r="AH225" i="2"/>
  <c r="AG225" i="2"/>
  <c r="AF225" i="2"/>
  <c r="AE225" i="2"/>
  <c r="AD225" i="2"/>
  <c r="AC225" i="2"/>
  <c r="AB225" i="2"/>
  <c r="AA225" i="2"/>
  <c r="Z225" i="2"/>
  <c r="Y225" i="2"/>
  <c r="X225" i="2"/>
  <c r="W225" i="2"/>
  <c r="V225" i="2"/>
  <c r="U225" i="2"/>
  <c r="T225" i="2"/>
  <c r="S225" i="2"/>
  <c r="R225" i="2"/>
  <c r="Q225" i="2"/>
  <c r="P225" i="2"/>
  <c r="O225" i="2"/>
  <c r="N225" i="2"/>
  <c r="M225" i="2"/>
  <c r="L225" i="2"/>
  <c r="K225" i="2"/>
  <c r="J225" i="2"/>
  <c r="I225" i="2"/>
  <c r="H225" i="2"/>
  <c r="G225" i="2"/>
  <c r="F225" i="2"/>
  <c r="E225" i="2"/>
  <c r="AI204" i="2"/>
  <c r="AH204" i="2"/>
  <c r="AG204" i="2"/>
  <c r="AF204" i="2"/>
  <c r="AE204" i="2"/>
  <c r="AD204" i="2"/>
  <c r="AC204" i="2"/>
  <c r="AB204" i="2"/>
  <c r="AA204" i="2"/>
  <c r="Z204" i="2"/>
  <c r="Y204" i="2"/>
  <c r="X204" i="2"/>
  <c r="W204" i="2"/>
  <c r="V204" i="2"/>
  <c r="U204" i="2"/>
  <c r="T204" i="2"/>
  <c r="S204" i="2"/>
  <c r="R204" i="2"/>
  <c r="Q204" i="2"/>
  <c r="P204" i="2"/>
  <c r="O204" i="2"/>
  <c r="N204" i="2"/>
  <c r="M204" i="2"/>
  <c r="L204" i="2"/>
  <c r="K204" i="2"/>
  <c r="J204" i="2"/>
  <c r="I204" i="2"/>
  <c r="H204" i="2"/>
  <c r="G204" i="2"/>
  <c r="F204" i="2"/>
  <c r="E204" i="2"/>
  <c r="AI183" i="2"/>
  <c r="AH183" i="2"/>
  <c r="AG183" i="2"/>
  <c r="AF183" i="2"/>
  <c r="AE183" i="2"/>
  <c r="AD183" i="2"/>
  <c r="AC183" i="2"/>
  <c r="AB183" i="2"/>
  <c r="AA183" i="2"/>
  <c r="Z183" i="2"/>
  <c r="Y183" i="2"/>
  <c r="X183" i="2"/>
  <c r="W183" i="2"/>
  <c r="V183" i="2"/>
  <c r="U183" i="2"/>
  <c r="T183" i="2"/>
  <c r="S183" i="2"/>
  <c r="R183" i="2"/>
  <c r="Q183" i="2"/>
  <c r="P183" i="2"/>
  <c r="O183" i="2"/>
  <c r="N183" i="2"/>
  <c r="M183" i="2"/>
  <c r="L183" i="2"/>
  <c r="K183" i="2"/>
  <c r="J183" i="2"/>
  <c r="I183" i="2"/>
  <c r="H183" i="2"/>
  <c r="G183" i="2"/>
  <c r="F183" i="2"/>
  <c r="E183" i="2"/>
  <c r="AI162" i="2"/>
  <c r="AH162" i="2"/>
  <c r="AG162" i="2"/>
  <c r="AF162" i="2"/>
  <c r="AE162" i="2"/>
  <c r="AD162" i="2"/>
  <c r="AC162" i="2"/>
  <c r="AB162" i="2"/>
  <c r="AA162" i="2"/>
  <c r="Z162" i="2"/>
  <c r="Y162" i="2"/>
  <c r="X162" i="2"/>
  <c r="W162" i="2"/>
  <c r="V162" i="2"/>
  <c r="U162" i="2"/>
  <c r="T162" i="2"/>
  <c r="S162" i="2"/>
  <c r="R162" i="2"/>
  <c r="Q162" i="2"/>
  <c r="P162" i="2"/>
  <c r="O162" i="2"/>
  <c r="N162" i="2"/>
  <c r="M162" i="2"/>
  <c r="L162" i="2"/>
  <c r="K162" i="2"/>
  <c r="J162" i="2"/>
  <c r="I162" i="2"/>
  <c r="H162" i="2"/>
  <c r="G162" i="2"/>
  <c r="F162" i="2"/>
  <c r="E162" i="2"/>
  <c r="AI141" i="2"/>
  <c r="AH141" i="2"/>
  <c r="AG141" i="2"/>
  <c r="AF141" i="2"/>
  <c r="AE141" i="2"/>
  <c r="AD141" i="2"/>
  <c r="AC141" i="2"/>
  <c r="AB141" i="2"/>
  <c r="AA141" i="2"/>
  <c r="Z141" i="2"/>
  <c r="Y141" i="2"/>
  <c r="X141" i="2"/>
  <c r="W141" i="2"/>
  <c r="V141" i="2"/>
  <c r="U141" i="2"/>
  <c r="T141" i="2"/>
  <c r="S141" i="2"/>
  <c r="R141" i="2"/>
  <c r="Q141" i="2"/>
  <c r="P141" i="2"/>
  <c r="O141" i="2"/>
  <c r="N141" i="2"/>
  <c r="M141" i="2"/>
  <c r="L141" i="2"/>
  <c r="K141" i="2"/>
  <c r="J141" i="2"/>
  <c r="I141" i="2"/>
  <c r="H141" i="2"/>
  <c r="G141" i="2"/>
  <c r="F141" i="2"/>
  <c r="E141" i="2"/>
  <c r="AI120" i="2"/>
  <c r="AH120" i="2"/>
  <c r="AG120" i="2"/>
  <c r="AF120" i="2"/>
  <c r="AE120" i="2"/>
  <c r="AD120" i="2"/>
  <c r="AC120" i="2"/>
  <c r="AB120" i="2"/>
  <c r="AA120" i="2"/>
  <c r="Z120" i="2"/>
  <c r="Y120" i="2"/>
  <c r="X120" i="2"/>
  <c r="W120" i="2"/>
  <c r="V120" i="2"/>
  <c r="U120" i="2"/>
  <c r="T120" i="2"/>
  <c r="S120" i="2"/>
  <c r="R120" i="2"/>
  <c r="Q120" i="2"/>
  <c r="P120" i="2"/>
  <c r="O120" i="2"/>
  <c r="N120" i="2"/>
  <c r="M120" i="2"/>
  <c r="L120" i="2"/>
  <c r="K120" i="2"/>
  <c r="J120" i="2"/>
  <c r="I120" i="2"/>
  <c r="H120" i="2"/>
  <c r="G120" i="2"/>
  <c r="F120" i="2"/>
  <c r="E120" i="2"/>
  <c r="AI99" i="2"/>
  <c r="AH99" i="2"/>
  <c r="AG99" i="2"/>
  <c r="AF99" i="2"/>
  <c r="AE99" i="2"/>
  <c r="AD99" i="2"/>
  <c r="AC99" i="2"/>
  <c r="AB99" i="2"/>
  <c r="AA99" i="2"/>
  <c r="Z99" i="2"/>
  <c r="Y99" i="2"/>
  <c r="X99" i="2"/>
  <c r="W99" i="2"/>
  <c r="V99" i="2"/>
  <c r="U99" i="2"/>
  <c r="T99" i="2"/>
  <c r="S99" i="2"/>
  <c r="R99" i="2"/>
  <c r="Q99" i="2"/>
  <c r="P99" i="2"/>
  <c r="O99" i="2"/>
  <c r="N99" i="2"/>
  <c r="M99" i="2"/>
  <c r="L99" i="2"/>
  <c r="K99" i="2"/>
  <c r="J99" i="2"/>
  <c r="I99" i="2"/>
  <c r="H99" i="2"/>
  <c r="G99" i="2"/>
  <c r="F99" i="2"/>
  <c r="E99" i="2"/>
  <c r="AI78" i="2"/>
  <c r="AH78" i="2"/>
  <c r="AG78" i="2"/>
  <c r="AF78" i="2"/>
  <c r="AE78" i="2"/>
  <c r="AD78" i="2"/>
  <c r="AC78" i="2"/>
  <c r="AB78" i="2"/>
  <c r="AA78" i="2"/>
  <c r="Z78" i="2"/>
  <c r="Y78" i="2"/>
  <c r="X78" i="2"/>
  <c r="W78" i="2"/>
  <c r="V78" i="2"/>
  <c r="U78" i="2"/>
  <c r="T78" i="2"/>
  <c r="S78" i="2"/>
  <c r="R78" i="2"/>
  <c r="Q78" i="2"/>
  <c r="P78" i="2"/>
  <c r="O78" i="2"/>
  <c r="N78" i="2"/>
  <c r="M78" i="2"/>
  <c r="L78" i="2"/>
  <c r="K78" i="2"/>
  <c r="J78" i="2"/>
  <c r="I78" i="2"/>
  <c r="H78" i="2"/>
  <c r="G78" i="2"/>
  <c r="F78" i="2"/>
  <c r="E78" i="2"/>
  <c r="AI57" i="2"/>
  <c r="AH57" i="2"/>
  <c r="AG57" i="2"/>
  <c r="AF57" i="2"/>
  <c r="AE57" i="2"/>
  <c r="AD57" i="2"/>
  <c r="AC57" i="2"/>
  <c r="AB57" i="2"/>
  <c r="AA57" i="2"/>
  <c r="Z57" i="2"/>
  <c r="Y57" i="2"/>
  <c r="X57" i="2"/>
  <c r="W57" i="2"/>
  <c r="V57" i="2"/>
  <c r="U57" i="2"/>
  <c r="T57" i="2"/>
  <c r="S57" i="2"/>
  <c r="R57" i="2"/>
  <c r="Q57" i="2"/>
  <c r="P57" i="2"/>
  <c r="O57" i="2"/>
  <c r="N57" i="2"/>
  <c r="M57" i="2"/>
  <c r="L57" i="2"/>
  <c r="K57" i="2"/>
  <c r="J57" i="2"/>
  <c r="I57" i="2"/>
  <c r="H57" i="2"/>
  <c r="G57" i="2"/>
  <c r="F57" i="2"/>
  <c r="E57" i="2"/>
  <c r="F36" i="2"/>
  <c r="G36" i="2"/>
  <c r="H36" i="2"/>
  <c r="I36" i="2"/>
  <c r="J36" i="2"/>
  <c r="K36" i="2"/>
  <c r="L36" i="2"/>
  <c r="M36" i="2"/>
  <c r="N36" i="2"/>
  <c r="O36" i="2"/>
  <c r="P36" i="2"/>
  <c r="Q36" i="2"/>
  <c r="R36" i="2"/>
  <c r="S36" i="2"/>
  <c r="T36" i="2"/>
  <c r="U36" i="2"/>
  <c r="V36" i="2"/>
  <c r="W36" i="2"/>
  <c r="X36" i="2"/>
  <c r="Y36" i="2"/>
  <c r="Z36" i="2"/>
  <c r="AA36" i="2"/>
  <c r="AB36" i="2"/>
  <c r="AC36" i="2"/>
  <c r="AD36" i="2"/>
  <c r="AE36" i="2"/>
  <c r="AF36" i="2"/>
  <c r="AG36" i="2"/>
  <c r="AH36" i="2"/>
  <c r="AI36" i="2"/>
  <c r="E36" i="2"/>
  <c r="AJ17" i="2"/>
  <c r="B476" i="23" l="1"/>
  <c r="B475" i="23"/>
  <c r="Q473" i="23"/>
  <c r="D473" i="23"/>
  <c r="B440" i="23"/>
  <c r="B439" i="23"/>
  <c r="Q437" i="23"/>
  <c r="D437" i="23"/>
  <c r="B404" i="23"/>
  <c r="B403" i="23"/>
  <c r="Q401" i="23"/>
  <c r="D401" i="23"/>
  <c r="B368" i="23"/>
  <c r="B367" i="23"/>
  <c r="Q365" i="23"/>
  <c r="D365" i="23"/>
  <c r="B332" i="23"/>
  <c r="B331" i="23"/>
  <c r="Q329" i="23"/>
  <c r="D329" i="23"/>
  <c r="B296" i="23"/>
  <c r="B295" i="23"/>
  <c r="Q293" i="23"/>
  <c r="D293" i="23"/>
  <c r="B260" i="23"/>
  <c r="B259" i="23"/>
  <c r="Q257" i="23"/>
  <c r="D257" i="23"/>
  <c r="B224" i="23"/>
  <c r="B223" i="23"/>
  <c r="Q221" i="23"/>
  <c r="D221" i="23"/>
  <c r="B188" i="23"/>
  <c r="B187" i="23"/>
  <c r="Q185" i="23"/>
  <c r="D185" i="23"/>
  <c r="B152" i="23"/>
  <c r="B151" i="23"/>
  <c r="Q149" i="23"/>
  <c r="D149" i="23"/>
  <c r="D7" i="23"/>
  <c r="Q7" i="23"/>
  <c r="B116" i="23" l="1"/>
  <c r="B115" i="23"/>
  <c r="Q113" i="23"/>
  <c r="D113" i="23"/>
  <c r="B80" i="23"/>
  <c r="B79" i="23"/>
  <c r="Q77" i="23"/>
  <c r="D77" i="23"/>
  <c r="B44" i="23"/>
  <c r="B43" i="23"/>
  <c r="Q41" i="23"/>
  <c r="D41" i="23"/>
  <c r="B10" i="23"/>
  <c r="B9" i="23" l="1"/>
  <c r="C206" i="2" l="1"/>
  <c r="AJ206" i="2" s="1"/>
  <c r="C207" i="2"/>
  <c r="AJ207" i="2" s="1"/>
  <c r="C208" i="2"/>
  <c r="AJ208" i="2" s="1"/>
  <c r="C209" i="2"/>
  <c r="AJ209" i="2" s="1"/>
  <c r="C210" i="2"/>
  <c r="AJ210" i="2" s="1"/>
  <c r="C211" i="2"/>
  <c r="AJ211" i="2" s="1"/>
  <c r="C212" i="2"/>
  <c r="AJ212" i="2" s="1"/>
  <c r="C213" i="2"/>
  <c r="AJ213" i="2" s="1"/>
  <c r="C214" i="2"/>
  <c r="AJ214" i="2" s="1"/>
  <c r="C215" i="2"/>
  <c r="AJ215" i="2" s="1"/>
  <c r="C216" i="2"/>
  <c r="AJ216" i="2" s="1"/>
  <c r="C217" i="2"/>
  <c r="AJ217" i="2" s="1"/>
  <c r="C218" i="2"/>
  <c r="AJ218" i="2" s="1"/>
  <c r="C219" i="2"/>
  <c r="AJ219" i="2" s="1"/>
  <c r="C220" i="2"/>
  <c r="AJ220" i="2" s="1"/>
  <c r="C221" i="2"/>
  <c r="AJ221" i="2" s="1"/>
  <c r="C222" i="2"/>
  <c r="AJ222" i="2" s="1"/>
  <c r="C223" i="2"/>
  <c r="AJ223" i="2" s="1"/>
  <c r="C224" i="2"/>
  <c r="AJ224" i="2" s="1"/>
  <c r="C205" i="2"/>
  <c r="AJ205" i="2" s="1"/>
  <c r="C185" i="2"/>
  <c r="AJ185" i="2" s="1"/>
  <c r="C186" i="2"/>
  <c r="AJ186" i="2" s="1"/>
  <c r="C187" i="2"/>
  <c r="AJ187" i="2" s="1"/>
  <c r="C188" i="2"/>
  <c r="AJ188" i="2" s="1"/>
  <c r="C189" i="2"/>
  <c r="AJ189" i="2" s="1"/>
  <c r="C190" i="2"/>
  <c r="AJ190" i="2" s="1"/>
  <c r="C191" i="2"/>
  <c r="AJ191" i="2" s="1"/>
  <c r="C192" i="2"/>
  <c r="AJ192" i="2" s="1"/>
  <c r="C193" i="2"/>
  <c r="AJ193" i="2" s="1"/>
  <c r="C194" i="2"/>
  <c r="AJ194" i="2" s="1"/>
  <c r="C195" i="2"/>
  <c r="AJ195" i="2" s="1"/>
  <c r="C196" i="2"/>
  <c r="AJ196" i="2" s="1"/>
  <c r="C197" i="2"/>
  <c r="AJ197" i="2" s="1"/>
  <c r="C198" i="2"/>
  <c r="AJ198" i="2" s="1"/>
  <c r="C199" i="2"/>
  <c r="AJ199" i="2" s="1"/>
  <c r="C200" i="2"/>
  <c r="AJ200" i="2" s="1"/>
  <c r="C201" i="2"/>
  <c r="AJ201" i="2" s="1"/>
  <c r="C202" i="2"/>
  <c r="AJ202" i="2" s="1"/>
  <c r="C203" i="2"/>
  <c r="AJ203" i="2" s="1"/>
  <c r="C184" i="2"/>
  <c r="AJ184" i="2" s="1"/>
  <c r="C164" i="2"/>
  <c r="AJ164" i="2" s="1"/>
  <c r="C165" i="2"/>
  <c r="AJ165" i="2" s="1"/>
  <c r="C166" i="2"/>
  <c r="AJ166" i="2" s="1"/>
  <c r="C167" i="2"/>
  <c r="AJ167" i="2" s="1"/>
  <c r="C168" i="2"/>
  <c r="AJ168" i="2" s="1"/>
  <c r="C169" i="2"/>
  <c r="AJ169" i="2" s="1"/>
  <c r="C170" i="2"/>
  <c r="AJ170" i="2" s="1"/>
  <c r="C171" i="2"/>
  <c r="AJ171" i="2" s="1"/>
  <c r="C172" i="2"/>
  <c r="AJ172" i="2" s="1"/>
  <c r="C173" i="2"/>
  <c r="AJ173" i="2" s="1"/>
  <c r="C174" i="2"/>
  <c r="AJ174" i="2" s="1"/>
  <c r="C175" i="2"/>
  <c r="AJ175" i="2" s="1"/>
  <c r="C176" i="2"/>
  <c r="AJ176" i="2" s="1"/>
  <c r="C177" i="2"/>
  <c r="AJ177" i="2" s="1"/>
  <c r="C178" i="2"/>
  <c r="AJ178" i="2" s="1"/>
  <c r="C179" i="2"/>
  <c r="AJ179" i="2" s="1"/>
  <c r="C180" i="2"/>
  <c r="AJ180" i="2" s="1"/>
  <c r="C181" i="2"/>
  <c r="AJ181" i="2" s="1"/>
  <c r="C182" i="2"/>
  <c r="AJ182" i="2" s="1"/>
  <c r="C163" i="2"/>
  <c r="AJ163" i="2" s="1"/>
  <c r="C143" i="2"/>
  <c r="AJ143" i="2" s="1"/>
  <c r="C144" i="2"/>
  <c r="AJ144" i="2" s="1"/>
  <c r="C145" i="2"/>
  <c r="AJ145" i="2" s="1"/>
  <c r="C146" i="2"/>
  <c r="AJ146" i="2" s="1"/>
  <c r="C147" i="2"/>
  <c r="AJ147" i="2" s="1"/>
  <c r="C148" i="2"/>
  <c r="AJ148" i="2" s="1"/>
  <c r="C149" i="2"/>
  <c r="AJ149" i="2" s="1"/>
  <c r="C150" i="2"/>
  <c r="AJ150" i="2" s="1"/>
  <c r="C151" i="2"/>
  <c r="AJ151" i="2" s="1"/>
  <c r="C152" i="2"/>
  <c r="AJ152" i="2" s="1"/>
  <c r="C153" i="2"/>
  <c r="AJ153" i="2" s="1"/>
  <c r="C154" i="2"/>
  <c r="AJ154" i="2" s="1"/>
  <c r="C155" i="2"/>
  <c r="AJ155" i="2" s="1"/>
  <c r="C156" i="2"/>
  <c r="AJ156" i="2" s="1"/>
  <c r="C157" i="2"/>
  <c r="AJ157" i="2" s="1"/>
  <c r="C158" i="2"/>
  <c r="AJ158" i="2" s="1"/>
  <c r="C159" i="2"/>
  <c r="AJ159" i="2" s="1"/>
  <c r="C160" i="2"/>
  <c r="AJ160" i="2" s="1"/>
  <c r="C161" i="2"/>
  <c r="AJ161" i="2" s="1"/>
  <c r="C142" i="2"/>
  <c r="AJ142" i="2" s="1"/>
  <c r="C122" i="2"/>
  <c r="AJ122" i="2" s="1"/>
  <c r="C123" i="2"/>
  <c r="AJ123" i="2" s="1"/>
  <c r="C124" i="2"/>
  <c r="AJ124" i="2" s="1"/>
  <c r="C125" i="2"/>
  <c r="AJ125" i="2" s="1"/>
  <c r="C126" i="2"/>
  <c r="AJ126" i="2" s="1"/>
  <c r="C127" i="2"/>
  <c r="AJ127" i="2" s="1"/>
  <c r="C128" i="2"/>
  <c r="AJ128" i="2" s="1"/>
  <c r="C129" i="2"/>
  <c r="AJ129" i="2" s="1"/>
  <c r="C130" i="2"/>
  <c r="AJ130" i="2" s="1"/>
  <c r="C131" i="2"/>
  <c r="AJ131" i="2" s="1"/>
  <c r="C132" i="2"/>
  <c r="AJ132" i="2" s="1"/>
  <c r="C133" i="2"/>
  <c r="AJ133" i="2" s="1"/>
  <c r="C134" i="2"/>
  <c r="AJ134" i="2" s="1"/>
  <c r="C135" i="2"/>
  <c r="AJ135" i="2" s="1"/>
  <c r="C136" i="2"/>
  <c r="AJ136" i="2" s="1"/>
  <c r="C137" i="2"/>
  <c r="AJ137" i="2" s="1"/>
  <c r="C138" i="2"/>
  <c r="AJ138" i="2" s="1"/>
  <c r="C139" i="2"/>
  <c r="AJ139" i="2" s="1"/>
  <c r="C140" i="2"/>
  <c r="AJ140" i="2" s="1"/>
  <c r="C121" i="2"/>
  <c r="AJ121" i="2" s="1"/>
  <c r="C101" i="2"/>
  <c r="AJ101" i="2" s="1"/>
  <c r="C102" i="2"/>
  <c r="AJ102" i="2" s="1"/>
  <c r="C103" i="2"/>
  <c r="AJ103" i="2" s="1"/>
  <c r="C104" i="2"/>
  <c r="AJ104" i="2" s="1"/>
  <c r="C105" i="2"/>
  <c r="AJ105" i="2" s="1"/>
  <c r="C106" i="2"/>
  <c r="AJ106" i="2" s="1"/>
  <c r="C107" i="2"/>
  <c r="AJ107" i="2" s="1"/>
  <c r="C108" i="2"/>
  <c r="AJ108" i="2" s="1"/>
  <c r="C109" i="2"/>
  <c r="AJ109" i="2" s="1"/>
  <c r="C110" i="2"/>
  <c r="AJ110" i="2" s="1"/>
  <c r="C111" i="2"/>
  <c r="AJ111" i="2" s="1"/>
  <c r="C112" i="2"/>
  <c r="AJ112" i="2" s="1"/>
  <c r="C113" i="2"/>
  <c r="AJ113" i="2" s="1"/>
  <c r="C114" i="2"/>
  <c r="AJ114" i="2" s="1"/>
  <c r="C115" i="2"/>
  <c r="AJ115" i="2" s="1"/>
  <c r="C116" i="2"/>
  <c r="AJ116" i="2" s="1"/>
  <c r="C117" i="2"/>
  <c r="AJ117" i="2" s="1"/>
  <c r="C118" i="2"/>
  <c r="AJ118" i="2" s="1"/>
  <c r="C119" i="2"/>
  <c r="AJ119" i="2" s="1"/>
  <c r="C100" i="2"/>
  <c r="AJ100" i="2" s="1"/>
  <c r="C80" i="2"/>
  <c r="AJ80" i="2" s="1"/>
  <c r="C81" i="2"/>
  <c r="AJ81" i="2" s="1"/>
  <c r="C82" i="2"/>
  <c r="AJ82" i="2" s="1"/>
  <c r="C83" i="2"/>
  <c r="AJ83" i="2" s="1"/>
  <c r="C84" i="2"/>
  <c r="AJ84" i="2" s="1"/>
  <c r="C85" i="2"/>
  <c r="AJ85" i="2" s="1"/>
  <c r="C86" i="2"/>
  <c r="AJ86" i="2" s="1"/>
  <c r="C87" i="2"/>
  <c r="AJ87" i="2" s="1"/>
  <c r="C88" i="2"/>
  <c r="AJ88" i="2" s="1"/>
  <c r="C89" i="2"/>
  <c r="AJ89" i="2" s="1"/>
  <c r="C90" i="2"/>
  <c r="AJ90" i="2" s="1"/>
  <c r="C91" i="2"/>
  <c r="AJ91" i="2" s="1"/>
  <c r="C92" i="2"/>
  <c r="AJ92" i="2" s="1"/>
  <c r="C93" i="2"/>
  <c r="AJ93" i="2" s="1"/>
  <c r="C94" i="2"/>
  <c r="AJ94" i="2" s="1"/>
  <c r="C95" i="2"/>
  <c r="AJ95" i="2" s="1"/>
  <c r="C96" i="2"/>
  <c r="AJ96" i="2" s="1"/>
  <c r="C97" i="2"/>
  <c r="AJ97" i="2" s="1"/>
  <c r="C98" i="2"/>
  <c r="AJ98" i="2" s="1"/>
  <c r="C79" i="2"/>
  <c r="AJ79" i="2" s="1"/>
  <c r="C59" i="2"/>
  <c r="AJ59" i="2" s="1"/>
  <c r="C60" i="2"/>
  <c r="AJ60" i="2" s="1"/>
  <c r="C61" i="2"/>
  <c r="AJ61" i="2" s="1"/>
  <c r="C62" i="2"/>
  <c r="AJ62" i="2" s="1"/>
  <c r="C63" i="2"/>
  <c r="AJ63" i="2" s="1"/>
  <c r="C64" i="2"/>
  <c r="AJ64" i="2" s="1"/>
  <c r="C65" i="2"/>
  <c r="AJ65" i="2" s="1"/>
  <c r="C66" i="2"/>
  <c r="AJ66" i="2" s="1"/>
  <c r="C67" i="2"/>
  <c r="AJ67" i="2" s="1"/>
  <c r="C68" i="2"/>
  <c r="AJ68" i="2" s="1"/>
  <c r="C69" i="2"/>
  <c r="AJ69" i="2" s="1"/>
  <c r="C70" i="2"/>
  <c r="AJ70" i="2" s="1"/>
  <c r="C71" i="2"/>
  <c r="AJ71" i="2" s="1"/>
  <c r="C72" i="2"/>
  <c r="AJ72" i="2" s="1"/>
  <c r="C73" i="2"/>
  <c r="AJ73" i="2" s="1"/>
  <c r="C74" i="2"/>
  <c r="AJ74" i="2" s="1"/>
  <c r="C75" i="2"/>
  <c r="AJ75" i="2" s="1"/>
  <c r="C76" i="2"/>
  <c r="AJ76" i="2" s="1"/>
  <c r="C77" i="2"/>
  <c r="AJ77" i="2" s="1"/>
  <c r="C58" i="2"/>
  <c r="AJ58" i="2" s="1"/>
  <c r="AJ18" i="2"/>
  <c r="AJ19" i="2"/>
  <c r="AJ20" i="2"/>
  <c r="AJ21" i="2"/>
  <c r="C22" i="2"/>
  <c r="C23" i="2"/>
  <c r="AJ23" i="2" s="1"/>
  <c r="C24" i="2"/>
  <c r="AJ24" i="2" s="1"/>
  <c r="C25" i="2"/>
  <c r="AJ25" i="2" s="1"/>
  <c r="C26" i="2"/>
  <c r="AJ26" i="2" s="1"/>
  <c r="C27" i="2"/>
  <c r="AJ27" i="2" s="1"/>
  <c r="C28" i="2"/>
  <c r="AJ28" i="2" s="1"/>
  <c r="C29" i="2"/>
  <c r="AJ29" i="2" s="1"/>
  <c r="C30" i="2"/>
  <c r="AJ30" i="2" s="1"/>
  <c r="C31" i="2"/>
  <c r="AJ31" i="2" s="1"/>
  <c r="C32" i="2"/>
  <c r="AJ32" i="2" s="1"/>
  <c r="C33" i="2"/>
  <c r="AJ33" i="2" s="1"/>
  <c r="C34" i="2"/>
  <c r="AJ34" i="2" s="1"/>
  <c r="C35" i="2"/>
  <c r="AJ35" i="2" s="1"/>
  <c r="B206" i="2"/>
  <c r="B207" i="2"/>
  <c r="B208" i="2"/>
  <c r="B209" i="2"/>
  <c r="B210" i="2"/>
  <c r="B211" i="2"/>
  <c r="B212" i="2"/>
  <c r="B213" i="2"/>
  <c r="B214" i="2"/>
  <c r="B215" i="2"/>
  <c r="B216" i="2"/>
  <c r="B217" i="2"/>
  <c r="B218" i="2"/>
  <c r="B219" i="2"/>
  <c r="B220" i="2"/>
  <c r="B221" i="2"/>
  <c r="B222" i="2"/>
  <c r="B223" i="2"/>
  <c r="B224" i="2"/>
  <c r="B205" i="2"/>
  <c r="B185" i="2"/>
  <c r="B186" i="2"/>
  <c r="B187" i="2"/>
  <c r="B188" i="2"/>
  <c r="B189" i="2"/>
  <c r="B190" i="2"/>
  <c r="B191" i="2"/>
  <c r="B192" i="2"/>
  <c r="B193" i="2"/>
  <c r="B194" i="2"/>
  <c r="B195" i="2"/>
  <c r="B196" i="2"/>
  <c r="B197" i="2"/>
  <c r="B198" i="2"/>
  <c r="B199" i="2"/>
  <c r="B200" i="2"/>
  <c r="B201" i="2"/>
  <c r="B202" i="2"/>
  <c r="B203" i="2"/>
  <c r="B184" i="2"/>
  <c r="B177" i="2"/>
  <c r="B164" i="2"/>
  <c r="B165" i="2"/>
  <c r="B166" i="2"/>
  <c r="B167" i="2"/>
  <c r="B168" i="2"/>
  <c r="B169" i="2"/>
  <c r="B170" i="2"/>
  <c r="B171" i="2"/>
  <c r="B172" i="2"/>
  <c r="B173" i="2"/>
  <c r="B174" i="2"/>
  <c r="B175" i="2"/>
  <c r="B176" i="2"/>
  <c r="B178" i="2"/>
  <c r="B179" i="2"/>
  <c r="B180" i="2"/>
  <c r="B181" i="2"/>
  <c r="B182" i="2"/>
  <c r="B163" i="2"/>
  <c r="B143" i="2"/>
  <c r="B144" i="2"/>
  <c r="B145" i="2"/>
  <c r="B146" i="2"/>
  <c r="B147" i="2"/>
  <c r="B148" i="2"/>
  <c r="B149" i="2"/>
  <c r="B150" i="2"/>
  <c r="B151" i="2"/>
  <c r="B152" i="2"/>
  <c r="B153" i="2"/>
  <c r="B154" i="2"/>
  <c r="B155" i="2"/>
  <c r="B156" i="2"/>
  <c r="B157" i="2"/>
  <c r="B158" i="2"/>
  <c r="B159" i="2"/>
  <c r="B160" i="2"/>
  <c r="B161" i="2"/>
  <c r="B142" i="2"/>
  <c r="B122" i="2"/>
  <c r="B123" i="2"/>
  <c r="B124" i="2"/>
  <c r="B125" i="2"/>
  <c r="B126" i="2"/>
  <c r="B127" i="2"/>
  <c r="B128" i="2"/>
  <c r="B129" i="2"/>
  <c r="B130" i="2"/>
  <c r="B131" i="2"/>
  <c r="B132" i="2"/>
  <c r="B133" i="2"/>
  <c r="B134" i="2"/>
  <c r="B135" i="2"/>
  <c r="B136" i="2"/>
  <c r="B137" i="2"/>
  <c r="B138" i="2"/>
  <c r="B139" i="2"/>
  <c r="B140" i="2"/>
  <c r="B121" i="2"/>
  <c r="B101" i="2"/>
  <c r="B102" i="2"/>
  <c r="B103" i="2"/>
  <c r="B104" i="2"/>
  <c r="B105" i="2"/>
  <c r="B106" i="2"/>
  <c r="B107" i="2"/>
  <c r="B108" i="2"/>
  <c r="B109" i="2"/>
  <c r="B110" i="2"/>
  <c r="B111" i="2"/>
  <c r="B112" i="2"/>
  <c r="B113" i="2"/>
  <c r="B114" i="2"/>
  <c r="B115" i="2"/>
  <c r="B116" i="2"/>
  <c r="B117" i="2"/>
  <c r="B118" i="2"/>
  <c r="B119" i="2"/>
  <c r="B100" i="2"/>
  <c r="B80" i="2"/>
  <c r="B81" i="2"/>
  <c r="B82" i="2"/>
  <c r="B83" i="2"/>
  <c r="B84" i="2"/>
  <c r="B85" i="2"/>
  <c r="B86" i="2"/>
  <c r="B87" i="2"/>
  <c r="B88" i="2"/>
  <c r="B89" i="2"/>
  <c r="B90" i="2"/>
  <c r="B91" i="2"/>
  <c r="B92" i="2"/>
  <c r="B93" i="2"/>
  <c r="B94" i="2"/>
  <c r="B95" i="2"/>
  <c r="B96" i="2"/>
  <c r="B97" i="2"/>
  <c r="B98" i="2"/>
  <c r="B79" i="2"/>
  <c r="B59" i="2"/>
  <c r="B60" i="2"/>
  <c r="B61" i="2"/>
  <c r="B62" i="2"/>
  <c r="B63" i="2"/>
  <c r="B64" i="2"/>
  <c r="B65" i="2"/>
  <c r="B66" i="2"/>
  <c r="B67" i="2"/>
  <c r="B68" i="2"/>
  <c r="B69" i="2"/>
  <c r="B70" i="2"/>
  <c r="B71" i="2"/>
  <c r="B72" i="2"/>
  <c r="B73" i="2"/>
  <c r="B74" i="2"/>
  <c r="B75" i="2"/>
  <c r="B76" i="2"/>
  <c r="B77" i="2"/>
  <c r="B58" i="2"/>
  <c r="B37" i="2"/>
  <c r="B38" i="2"/>
  <c r="C56" i="2"/>
  <c r="AJ56" i="2" s="1"/>
  <c r="B56" i="2"/>
  <c r="C55" i="2"/>
  <c r="AJ55" i="2" s="1"/>
  <c r="B55" i="2"/>
  <c r="C54" i="2"/>
  <c r="AJ54" i="2" s="1"/>
  <c r="B54" i="2"/>
  <c r="C53" i="2"/>
  <c r="AJ53" i="2" s="1"/>
  <c r="B53" i="2"/>
  <c r="C52" i="2"/>
  <c r="AJ52" i="2" s="1"/>
  <c r="B52" i="2"/>
  <c r="C51" i="2"/>
  <c r="AJ51" i="2" s="1"/>
  <c r="B51" i="2"/>
  <c r="C50" i="2"/>
  <c r="AJ50" i="2" s="1"/>
  <c r="B50" i="2"/>
  <c r="C49" i="2"/>
  <c r="AJ49" i="2" s="1"/>
  <c r="B49" i="2"/>
  <c r="C48" i="2"/>
  <c r="AJ48" i="2" s="1"/>
  <c r="B48" i="2"/>
  <c r="C47" i="2"/>
  <c r="AJ47" i="2" s="1"/>
  <c r="B47" i="2"/>
  <c r="C46" i="2"/>
  <c r="AJ46" i="2" s="1"/>
  <c r="B46" i="2"/>
  <c r="C45" i="2"/>
  <c r="AJ45" i="2" s="1"/>
  <c r="B45" i="2"/>
  <c r="C44" i="2"/>
  <c r="AJ44" i="2" s="1"/>
  <c r="B44" i="2"/>
  <c r="C43" i="2"/>
  <c r="AJ43" i="2" s="1"/>
  <c r="B43" i="2"/>
  <c r="C42" i="2"/>
  <c r="AJ42" i="2" s="1"/>
  <c r="B42" i="2"/>
  <c r="C41" i="2"/>
  <c r="AJ41" i="2" s="1"/>
  <c r="B41" i="2"/>
  <c r="C40" i="2"/>
  <c r="AJ40" i="2" s="1"/>
  <c r="B40" i="2"/>
  <c r="C39" i="2"/>
  <c r="AJ39" i="2" s="1"/>
  <c r="B39" i="2"/>
  <c r="C38" i="2"/>
  <c r="AJ38" i="2" s="1"/>
  <c r="C37" i="2"/>
  <c r="AJ37" i="2" s="1"/>
  <c r="AJ22" i="2" l="1"/>
  <c r="C411" i="23" a="1"/>
  <c r="C411" i="23" s="1"/>
  <c r="C57" i="23" a="1"/>
  <c r="C57" i="23" s="1"/>
  <c r="A268" i="23" a="1"/>
  <c r="A268" i="23" s="1"/>
  <c r="A343" i="23" a="1"/>
  <c r="A343" i="23" s="1"/>
  <c r="C54" i="23" a="1"/>
  <c r="C54" i="23" s="1"/>
  <c r="A129" i="23" a="1"/>
  <c r="A129" i="23" s="1"/>
  <c r="C267" i="23" a="1"/>
  <c r="C267" i="23" s="1"/>
  <c r="A344" i="23" a="1"/>
  <c r="A344" i="23" s="1"/>
  <c r="A411" i="23" a="1"/>
  <c r="A411" i="23" s="1"/>
  <c r="C196" i="23" a="1"/>
  <c r="C196" i="23" s="1"/>
  <c r="A196" i="23" a="1"/>
  <c r="A196" i="23" s="1"/>
  <c r="A197" i="23" a="1"/>
  <c r="A197" i="23" s="1"/>
  <c r="C343" i="23" a="1"/>
  <c r="C343" i="23" s="1"/>
  <c r="A57" i="23" a="1"/>
  <c r="A57" i="23" s="1"/>
  <c r="A128" i="23" a="1"/>
  <c r="A128" i="23" s="1"/>
  <c r="C268" i="23" a="1"/>
  <c r="C268" i="23" s="1"/>
  <c r="C128" i="23" a="1"/>
  <c r="C128" i="23" s="1"/>
  <c r="C456" i="23" a="1"/>
  <c r="C456" i="23" s="1"/>
  <c r="A447" i="23" a="1"/>
  <c r="A447" i="23" s="1"/>
  <c r="A372" i="23" a="1"/>
  <c r="A372" i="23" s="1"/>
  <c r="A59" i="23" a="1"/>
  <c r="A59" i="23" s="1"/>
  <c r="C309" i="23" a="1"/>
  <c r="C309" i="23" s="1"/>
  <c r="A164" i="23" a="1"/>
  <c r="A164" i="23" s="1"/>
  <c r="C60" i="23" a="1"/>
  <c r="C60" i="23" s="1"/>
  <c r="A132" i="23" a="1"/>
  <c r="A132" i="23" s="1"/>
  <c r="A416" i="23" a="1"/>
  <c r="A416" i="23" s="1"/>
  <c r="A421" i="23" a="1"/>
  <c r="A421" i="23" s="1"/>
  <c r="C157" i="23" a="1"/>
  <c r="C157" i="23" s="1"/>
  <c r="C198" i="23" a="1"/>
  <c r="C198" i="23" s="1"/>
  <c r="A479" i="23" a="1"/>
  <c r="A479" i="23" s="1"/>
  <c r="C308" i="23" a="1"/>
  <c r="C308" i="23" s="1"/>
  <c r="A56" i="23" a="1"/>
  <c r="A56" i="23" s="1"/>
  <c r="A415" i="23" a="1"/>
  <c r="A415" i="23" s="1"/>
  <c r="A239" i="23" a="1"/>
  <c r="A239" i="23" s="1"/>
  <c r="A311" i="23" a="1"/>
  <c r="A311" i="23" s="1"/>
  <c r="A303" i="23" a="1"/>
  <c r="A303" i="23" s="1"/>
  <c r="C275" i="23" a="1"/>
  <c r="C275" i="23" s="1"/>
  <c r="A161" i="23" a="1"/>
  <c r="A161" i="23" s="1"/>
  <c r="C127" i="23" a="1"/>
  <c r="C127" i="23" s="1"/>
  <c r="A481" i="23" a="1"/>
  <c r="A481" i="23" s="1"/>
  <c r="C20" i="23" a="1"/>
  <c r="C20" i="23" s="1"/>
  <c r="C24" i="23" a="1"/>
  <c r="C24" i="23" s="1"/>
  <c r="C87" i="23" a="1"/>
  <c r="C87" i="23" s="1"/>
  <c r="C381" i="23" a="1"/>
  <c r="C381" i="23" s="1"/>
  <c r="A345" i="23" a="1"/>
  <c r="A345" i="23" s="1"/>
  <c r="C307" i="23" a="1"/>
  <c r="C307" i="23" s="1"/>
  <c r="A349" i="23" a="1"/>
  <c r="A349" i="23" s="1"/>
  <c r="C195" i="23" a="1"/>
  <c r="C195" i="23" s="1"/>
  <c r="C344" i="23" a="1"/>
  <c r="C344" i="23" s="1"/>
  <c r="A200" i="23" a="1"/>
  <c r="A200" i="23" s="1"/>
  <c r="C236" i="23" a="1"/>
  <c r="C236" i="23" s="1"/>
  <c r="A306" i="23" a="1"/>
  <c r="A306" i="23" s="1"/>
  <c r="A228" i="23" a="1"/>
  <c r="A228" i="23" s="1"/>
  <c r="C58" i="23" a="1"/>
  <c r="C58" i="23" s="1"/>
  <c r="C202" i="23" a="1"/>
  <c r="C202" i="23" s="1"/>
  <c r="C237" i="23" a="1"/>
  <c r="C237" i="23" s="1"/>
  <c r="A453" i="23" a="1"/>
  <c r="A453" i="23" s="1"/>
  <c r="C409" i="23" a="1"/>
  <c r="C409" i="23" s="1"/>
  <c r="A155" i="23" a="1"/>
  <c r="A155" i="23" s="1"/>
  <c r="A163" i="23" a="1"/>
  <c r="A163" i="23" s="1"/>
  <c r="A419" i="23" a="1"/>
  <c r="A419" i="23" s="1"/>
  <c r="C301" i="23" a="1"/>
  <c r="C301" i="23" s="1"/>
  <c r="A48" i="23" a="1"/>
  <c r="A48" i="23" s="1"/>
  <c r="A385" i="23" a="1"/>
  <c r="A385" i="23" s="1"/>
  <c r="C205" i="23" a="1"/>
  <c r="C205" i="23" s="1"/>
  <c r="C347" i="23" a="1"/>
  <c r="C347" i="23" s="1"/>
  <c r="C312" i="23" a="1"/>
  <c r="C312" i="23" s="1"/>
  <c r="C303" i="23" a="1"/>
  <c r="C303" i="23" s="1"/>
  <c r="A169" i="23" a="1"/>
  <c r="A169" i="23" s="1"/>
  <c r="C161" i="23" a="1"/>
  <c r="C161" i="23" s="1"/>
  <c r="A27" i="23" a="1"/>
  <c r="A27" i="23" s="1"/>
  <c r="C418" i="23" a="1"/>
  <c r="C418" i="23" s="1"/>
  <c r="A443" i="23" a="1"/>
  <c r="A443" i="23" s="1"/>
  <c r="A418" i="23" a="1"/>
  <c r="A418" i="23" s="1"/>
  <c r="A88" i="23" a="1"/>
  <c r="A88" i="23" s="1"/>
  <c r="A86" i="23" a="1"/>
  <c r="A86" i="23" s="1"/>
  <c r="A420" i="23" a="1"/>
  <c r="A420" i="23" s="1"/>
  <c r="C97" i="23" a="1"/>
  <c r="C97" i="23" s="1"/>
  <c r="A232" i="23" a="1"/>
  <c r="A232" i="23" s="1"/>
  <c r="C90" i="23" a="1"/>
  <c r="C90" i="23" s="1"/>
  <c r="C371" i="23" a="1"/>
  <c r="C371" i="23" s="1"/>
  <c r="A131" i="23" a="1"/>
  <c r="A131" i="23" s="1"/>
  <c r="C92" i="23" a="1"/>
  <c r="C92" i="23" s="1"/>
  <c r="A121" i="23" a="1"/>
  <c r="A121" i="23" s="1"/>
  <c r="A269" i="23" a="1"/>
  <c r="A269" i="23" s="1"/>
  <c r="A414" i="23" a="1"/>
  <c r="A414" i="23" s="1"/>
  <c r="A338" i="23" a="1"/>
  <c r="A338" i="23" s="1"/>
  <c r="A52" i="23" a="1"/>
  <c r="A52" i="23" s="1"/>
  <c r="A407" i="23" a="1"/>
  <c r="A407" i="23" s="1"/>
  <c r="A126" i="23" a="1"/>
  <c r="A126" i="23" s="1"/>
  <c r="A125" i="23" a="1"/>
  <c r="A125" i="23" s="1"/>
  <c r="C384" i="23" a="1"/>
  <c r="C384" i="23" s="1"/>
  <c r="C271" i="23" a="1"/>
  <c r="C271" i="23" s="1"/>
  <c r="C479" i="23" a="1"/>
  <c r="C479" i="23" s="1"/>
  <c r="C345" i="23" a="1"/>
  <c r="C345" i="23" s="1"/>
  <c r="A60" i="23" a="1"/>
  <c r="A60" i="23" s="1"/>
  <c r="C51" i="23" a="1"/>
  <c r="C51" i="23" s="1"/>
  <c r="A341" i="23" a="1"/>
  <c r="A341" i="23" s="1"/>
  <c r="A313" i="23" a="1"/>
  <c r="A313" i="23" s="1"/>
  <c r="A195" i="23" a="1"/>
  <c r="A195" i="23" s="1"/>
  <c r="C169" i="23" a="1"/>
  <c r="C169" i="23" s="1"/>
  <c r="C304" i="23" a="1"/>
  <c r="C304" i="23" s="1"/>
  <c r="C85" i="23" a="1"/>
  <c r="C85" i="23" s="1"/>
  <c r="C59" i="23" a="1"/>
  <c r="C59" i="23" s="1"/>
  <c r="C449" i="23" a="1"/>
  <c r="C449" i="23" s="1"/>
  <c r="C94" i="23" a="1"/>
  <c r="C94" i="23" s="1"/>
  <c r="C264" i="23" a="1"/>
  <c r="C264" i="23" s="1"/>
  <c r="C131" i="23" a="1"/>
  <c r="C131" i="23" s="1"/>
  <c r="C341" i="23" a="1"/>
  <c r="C341" i="23" s="1"/>
  <c r="A378" i="23" a="1"/>
  <c r="A378" i="23" s="1"/>
  <c r="C234" i="23" a="1"/>
  <c r="C234" i="23" s="1"/>
  <c r="C448" i="23" a="1"/>
  <c r="C448" i="23" s="1"/>
  <c r="C336" i="23" a="1"/>
  <c r="C336" i="23" s="1"/>
  <c r="A263" i="23" a="1"/>
  <c r="A263" i="23" s="1"/>
  <c r="A310" i="23" a="1"/>
  <c r="A310" i="23" s="1"/>
  <c r="C123" i="23" a="1"/>
  <c r="C123" i="23" s="1"/>
  <c r="C299" i="23" a="1"/>
  <c r="C299" i="23" s="1"/>
  <c r="A308" i="23" a="1"/>
  <c r="A308" i="23" s="1"/>
  <c r="C300" i="23" a="1"/>
  <c r="C300" i="23" s="1"/>
  <c r="A192" i="23" a="1"/>
  <c r="A192" i="23" s="1"/>
  <c r="A133" i="23" a="1"/>
  <c r="A133" i="23" s="1"/>
  <c r="A202" i="23" a="1"/>
  <c r="A202" i="23" s="1"/>
  <c r="A119" i="23" a="1"/>
  <c r="A119" i="23" s="1"/>
  <c r="A205" i="23" a="1"/>
  <c r="A205" i="23" s="1"/>
  <c r="C238" i="23" a="1"/>
  <c r="C238" i="23" s="1"/>
  <c r="A335" i="23" a="1"/>
  <c r="A335" i="23" s="1"/>
  <c r="C16" i="23" a="1"/>
  <c r="C16" i="23" s="1"/>
  <c r="A21" i="23" a="1"/>
  <c r="A21" i="23" s="1"/>
  <c r="A266" i="23" a="1"/>
  <c r="A266" i="23" s="1"/>
  <c r="A273" i="23" a="1"/>
  <c r="A273" i="23" s="1"/>
  <c r="C302" i="23" a="1"/>
  <c r="C302" i="23" s="1"/>
  <c r="A483" i="23" a="1"/>
  <c r="A483" i="23" s="1"/>
  <c r="A194" i="23" a="1"/>
  <c r="A194" i="23" s="1"/>
  <c r="C383" i="23" a="1"/>
  <c r="C383" i="23" s="1"/>
  <c r="A156" i="23" a="1"/>
  <c r="A156" i="23" s="1"/>
  <c r="C121" i="23" a="1"/>
  <c r="C121" i="23" s="1"/>
  <c r="C419" i="23" a="1"/>
  <c r="C419" i="23" s="1"/>
  <c r="C235" i="23" a="1"/>
  <c r="C235" i="23" s="1"/>
  <c r="A376" i="23" a="1"/>
  <c r="A376" i="23" s="1"/>
  <c r="A377" i="23" a="1"/>
  <c r="A377" i="23" s="1"/>
  <c r="A237" i="23" a="1"/>
  <c r="A237" i="23" s="1"/>
  <c r="C192" i="23" a="1"/>
  <c r="C192" i="23" s="1"/>
  <c r="A198" i="23" a="1"/>
  <c r="A198" i="23" s="1"/>
  <c r="C382" i="23" a="1"/>
  <c r="C382" i="23" s="1"/>
  <c r="A305" i="23" a="1"/>
  <c r="A305" i="23" s="1"/>
  <c r="C338" i="23" a="1"/>
  <c r="C338" i="23" s="1"/>
  <c r="A380" i="23" a="1"/>
  <c r="A380" i="23" s="1"/>
  <c r="C162" i="23" a="1"/>
  <c r="C162" i="23" s="1"/>
  <c r="C417" i="23" a="1"/>
  <c r="C417" i="23" s="1"/>
  <c r="C446" i="23" a="1"/>
  <c r="C446" i="23" s="1"/>
  <c r="A191" i="23" a="1"/>
  <c r="A191" i="23" s="1"/>
  <c r="C201" i="23" a="1"/>
  <c r="C201" i="23" s="1"/>
  <c r="A201" i="23" a="1"/>
  <c r="A201" i="23" s="1"/>
  <c r="C191" i="23" a="1"/>
  <c r="C191" i="23" s="1"/>
  <c r="C372" i="23" a="1"/>
  <c r="C372" i="23" s="1"/>
  <c r="C159" i="23" a="1"/>
  <c r="C159" i="23" s="1"/>
  <c r="A272" i="23" a="1"/>
  <c r="A272" i="23" s="1"/>
  <c r="A299" i="23" a="1"/>
  <c r="A299" i="23" s="1"/>
  <c r="A270" i="23" a="1"/>
  <c r="A270" i="23" s="1"/>
  <c r="C167" i="23" a="1"/>
  <c r="C167" i="23" s="1"/>
  <c r="C93" i="23" a="1"/>
  <c r="C93" i="23" s="1"/>
  <c r="C273" i="23" a="1"/>
  <c r="C273" i="23" s="1"/>
  <c r="A124" i="23" a="1"/>
  <c r="A124" i="23" s="1"/>
  <c r="C231" i="23" a="1"/>
  <c r="C231" i="23" s="1"/>
  <c r="C266" i="23" a="1"/>
  <c r="C266" i="23" s="1"/>
  <c r="C342" i="23" a="1"/>
  <c r="C342" i="23" s="1"/>
  <c r="A23" i="23" a="1"/>
  <c r="A23" i="23" s="1"/>
  <c r="C21" i="23" a="1"/>
  <c r="C21" i="23" s="1"/>
  <c r="C19" i="23" a="1"/>
  <c r="C19" i="23" s="1"/>
  <c r="C197" i="23" a="1"/>
  <c r="C197" i="23" s="1"/>
  <c r="C443" i="23" a="1"/>
  <c r="C443" i="23" s="1"/>
  <c r="C376" i="23" a="1"/>
  <c r="C376" i="23" s="1"/>
  <c r="A84" i="23" a="1"/>
  <c r="A84" i="23" s="1"/>
  <c r="A457" i="23" a="1"/>
  <c r="A457" i="23" s="1"/>
  <c r="C230" i="23" a="1"/>
  <c r="C230" i="23" s="1"/>
  <c r="C270" i="23" a="1"/>
  <c r="C270" i="23" s="1"/>
  <c r="C349" i="23" a="1"/>
  <c r="C349" i="23" s="1"/>
  <c r="A25" i="23" a="1"/>
  <c r="A25" i="23" s="1"/>
  <c r="A165" i="23" a="1"/>
  <c r="A165" i="23" s="1"/>
  <c r="A312" i="23" a="1"/>
  <c r="A312" i="23" s="1"/>
  <c r="A452" i="23" a="1"/>
  <c r="A452" i="23" s="1"/>
  <c r="C204" i="23" a="1"/>
  <c r="C204" i="23" s="1"/>
  <c r="C410" i="23" a="1"/>
  <c r="C410" i="23" s="1"/>
  <c r="C445" i="23" a="1"/>
  <c r="C445" i="23" s="1"/>
  <c r="C193" i="23" a="1"/>
  <c r="C193" i="23" s="1"/>
  <c r="A408" i="23" a="1"/>
  <c r="A408" i="23" s="1"/>
  <c r="A193" i="23" a="1"/>
  <c r="A193" i="23" s="1"/>
  <c r="A383" i="23" a="1"/>
  <c r="A383" i="23" s="1"/>
  <c r="C377" i="23" a="1"/>
  <c r="C377" i="23" s="1"/>
  <c r="A337" i="23" a="1"/>
  <c r="A337" i="23" s="1"/>
  <c r="A168" i="23" a="1"/>
  <c r="A168" i="23" s="1"/>
  <c r="C420" i="23" a="1"/>
  <c r="C420" i="23" s="1"/>
  <c r="A275" i="23" a="1"/>
  <c r="A275" i="23" s="1"/>
  <c r="C455" i="23" a="1"/>
  <c r="C455" i="23" s="1"/>
  <c r="A58" i="23" a="1"/>
  <c r="A58" i="23" s="1"/>
  <c r="C335" i="23" a="1"/>
  <c r="C335" i="23" s="1"/>
  <c r="C49" i="23" a="1"/>
  <c r="C49" i="23" s="1"/>
  <c r="C120" i="23" a="1"/>
  <c r="C120" i="23" s="1"/>
  <c r="C263" i="23" a="1"/>
  <c r="C263" i="23" s="1"/>
  <c r="A449" i="23" a="1"/>
  <c r="A449" i="23" s="1"/>
  <c r="A204" i="23" a="1"/>
  <c r="A204" i="23" s="1"/>
  <c r="A265" i="23" a="1"/>
  <c r="A265" i="23" s="1"/>
  <c r="A264" i="23" a="1"/>
  <c r="A264" i="23" s="1"/>
  <c r="A235" i="23" a="1"/>
  <c r="A235" i="23" s="1"/>
  <c r="C163" i="23" a="1"/>
  <c r="C163" i="23" s="1"/>
  <c r="C55" i="23" a="1"/>
  <c r="C55" i="23" s="1"/>
  <c r="C337" i="23" a="1"/>
  <c r="C337" i="23" s="1"/>
  <c r="A160" i="23" a="1"/>
  <c r="A160" i="23" s="1"/>
  <c r="A238" i="23" a="1"/>
  <c r="A238" i="23" s="1"/>
  <c r="A276" i="23" a="1"/>
  <c r="A276" i="23" s="1"/>
  <c r="A371" i="23" a="1"/>
  <c r="A371" i="23" s="1"/>
  <c r="A26" i="23" a="1"/>
  <c r="A26" i="23" s="1"/>
  <c r="A157" i="23" a="1"/>
  <c r="A157" i="23" s="1"/>
  <c r="A166" i="23" a="1"/>
  <c r="A166" i="23" s="1"/>
  <c r="C25" i="23" a="1"/>
  <c r="C25" i="23" s="1"/>
  <c r="C129" i="23" a="1"/>
  <c r="C129" i="23" s="1"/>
  <c r="A61" i="23" a="1"/>
  <c r="A61" i="23" s="1"/>
  <c r="A482" i="23" a="1"/>
  <c r="A482" i="23" s="1"/>
  <c r="C50" i="23" a="1"/>
  <c r="C50" i="23" s="1"/>
  <c r="A342" i="23" a="1"/>
  <c r="A342" i="23" s="1"/>
  <c r="A162" i="23" a="1"/>
  <c r="A162" i="23" s="1"/>
  <c r="C200" i="23" a="1"/>
  <c r="C200" i="23" s="1"/>
  <c r="C199" i="23" a="1"/>
  <c r="C199" i="23" s="1"/>
  <c r="C125" i="23" a="1"/>
  <c r="C125" i="23" s="1"/>
  <c r="C375" i="23" a="1"/>
  <c r="C375" i="23" s="1"/>
  <c r="C18" i="23" a="1"/>
  <c r="C18" i="23" s="1"/>
  <c r="C95" i="23" a="1"/>
  <c r="C95" i="23" s="1"/>
  <c r="C348" i="23" a="1"/>
  <c r="C348" i="23" s="1"/>
  <c r="A444" i="23" a="1"/>
  <c r="A444" i="23" s="1"/>
  <c r="A231" i="23" a="1"/>
  <c r="A231" i="23" s="1"/>
  <c r="A448" i="23" a="1"/>
  <c r="A448" i="23" s="1"/>
  <c r="C373" i="23" a="1"/>
  <c r="C373" i="23" s="1"/>
  <c r="C310" i="23" a="1"/>
  <c r="C310" i="23" s="1"/>
  <c r="A410" i="23" a="1"/>
  <c r="A410" i="23" s="1"/>
  <c r="A412" i="23" a="1"/>
  <c r="A412" i="23" s="1"/>
  <c r="A456" i="23" a="1"/>
  <c r="A456" i="23" s="1"/>
  <c r="A236" i="23" a="1"/>
  <c r="A236" i="23" s="1"/>
  <c r="A49" i="23" a="1"/>
  <c r="A49" i="23" s="1"/>
  <c r="A384" i="23" a="1"/>
  <c r="A384" i="23" s="1"/>
  <c r="C96" i="23" a="1"/>
  <c r="C96" i="23" s="1"/>
  <c r="C274" i="23" a="1"/>
  <c r="C274" i="23" s="1"/>
  <c r="A241" i="23" a="1"/>
  <c r="A241" i="23" s="1"/>
  <c r="C229" i="23" a="1"/>
  <c r="C229" i="23" s="1"/>
  <c r="A451" i="23" a="1"/>
  <c r="A451" i="23" s="1"/>
  <c r="C313" i="23" a="1"/>
  <c r="C313" i="23" s="1"/>
  <c r="C407" i="23" a="1"/>
  <c r="C407" i="23" s="1"/>
  <c r="C133" i="23" a="1"/>
  <c r="C133" i="23" s="1"/>
  <c r="C26" i="23" a="1"/>
  <c r="C26" i="23" s="1"/>
  <c r="C122" i="23" a="1"/>
  <c r="C122" i="23" s="1"/>
  <c r="A122" i="23" a="1"/>
  <c r="A122" i="23" s="1"/>
  <c r="A120" i="23" a="1"/>
  <c r="A120" i="23" s="1"/>
  <c r="A94" i="23" a="1"/>
  <c r="A94" i="23" s="1"/>
  <c r="A445" i="23" a="1"/>
  <c r="A445" i="23" s="1"/>
  <c r="C413" i="23" a="1"/>
  <c r="C413" i="23" s="1"/>
  <c r="C86" i="23" a="1"/>
  <c r="C86" i="23" s="1"/>
  <c r="A234" i="23" a="1"/>
  <c r="A234" i="23" s="1"/>
  <c r="C306" i="23" a="1"/>
  <c r="C306" i="23" s="1"/>
  <c r="A203" i="23" a="1"/>
  <c r="A203" i="23" s="1"/>
  <c r="C416" i="23" a="1"/>
  <c r="C416" i="23" s="1"/>
  <c r="A339" i="23" a="1"/>
  <c r="A339" i="23" s="1"/>
  <c r="C408" i="23" a="1"/>
  <c r="C408" i="23" s="1"/>
  <c r="A347" i="23" a="1"/>
  <c r="A347" i="23" s="1"/>
  <c r="C454" i="23" a="1"/>
  <c r="C454" i="23" s="1"/>
  <c r="C239" i="23" a="1"/>
  <c r="C239" i="23" s="1"/>
  <c r="A53" i="23" a="1"/>
  <c r="A53" i="23" s="1"/>
  <c r="C155" i="23" a="1"/>
  <c r="C155" i="23" s="1"/>
  <c r="C15" i="23" a="1"/>
  <c r="C15" i="23" s="1"/>
  <c r="C89" i="23" a="1"/>
  <c r="C89" i="23" s="1"/>
  <c r="C165" i="23" a="1"/>
  <c r="C165" i="23" s="1"/>
  <c r="A83" i="23" a="1"/>
  <c r="A83" i="23" s="1"/>
  <c r="C228" i="23" a="1"/>
  <c r="C228" i="23" s="1"/>
  <c r="A167" i="23" a="1"/>
  <c r="A167" i="23" s="1"/>
  <c r="C27" i="23" a="1"/>
  <c r="C27" i="23" s="1"/>
  <c r="A409" i="23" a="1"/>
  <c r="A409" i="23" s="1"/>
  <c r="A455" i="23" a="1"/>
  <c r="A455" i="23" s="1"/>
  <c r="C56" i="23" a="1"/>
  <c r="C56" i="23" s="1"/>
  <c r="A382" i="23" a="1"/>
  <c r="A382" i="23" s="1"/>
  <c r="A123" i="23" a="1"/>
  <c r="A123" i="23" s="1"/>
  <c r="C481" i="23" a="1"/>
  <c r="C481" i="23" s="1"/>
  <c r="C421" i="23" a="1"/>
  <c r="C421" i="23" s="1"/>
  <c r="C450" i="23" a="1"/>
  <c r="C450" i="23" s="1"/>
  <c r="C412" i="23" a="1"/>
  <c r="C412" i="23" s="1"/>
  <c r="C240" i="23" a="1"/>
  <c r="C240" i="23" s="1"/>
  <c r="C232" i="23" a="1"/>
  <c r="C232" i="23" s="1"/>
  <c r="A300" i="23" a="1"/>
  <c r="A300" i="23" s="1"/>
  <c r="C160" i="23" a="1"/>
  <c r="C160" i="23" s="1"/>
  <c r="A24" i="23" a="1"/>
  <c r="A24" i="23" s="1"/>
  <c r="A199" i="23" a="1"/>
  <c r="A199" i="23" s="1"/>
  <c r="A92" i="23" a="1"/>
  <c r="A92" i="23" s="1"/>
  <c r="C164" i="23" a="1"/>
  <c r="C164" i="23" s="1"/>
  <c r="C47" i="23" a="1"/>
  <c r="C47" i="23" s="1"/>
  <c r="C483" i="23" a="1"/>
  <c r="C483" i="23" s="1"/>
  <c r="C277" i="23" a="1"/>
  <c r="C277" i="23" s="1"/>
  <c r="C380" i="23" a="1"/>
  <c r="C380" i="23" s="1"/>
  <c r="A51" i="23" a="1"/>
  <c r="A51" i="23" s="1"/>
  <c r="A480" i="23" a="1"/>
  <c r="A480" i="23" s="1"/>
  <c r="C339" i="23" a="1"/>
  <c r="C339" i="23" s="1"/>
  <c r="A229" i="23" a="1"/>
  <c r="A229" i="23" s="1"/>
  <c r="A89" i="23" a="1"/>
  <c r="A89" i="23" s="1"/>
  <c r="C132" i="23" a="1"/>
  <c r="C132" i="23" s="1"/>
  <c r="C14" i="23" a="1"/>
  <c r="C14" i="23" s="1"/>
  <c r="A93" i="23" a="1"/>
  <c r="A93" i="23" s="1"/>
  <c r="C119" i="23" a="1"/>
  <c r="C119" i="23" s="1"/>
  <c r="A302" i="23" a="1"/>
  <c r="A302" i="23" s="1"/>
  <c r="C88" i="23" a="1"/>
  <c r="C88" i="23" s="1"/>
  <c r="A87" i="23" a="1"/>
  <c r="A87" i="23" s="1"/>
  <c r="A374" i="23" a="1"/>
  <c r="A374" i="23" s="1"/>
  <c r="C61" i="23" a="1"/>
  <c r="C61" i="23" s="1"/>
  <c r="C83" i="23" a="1"/>
  <c r="C83" i="23" s="1"/>
  <c r="A158" i="23" a="1"/>
  <c r="A158" i="23" s="1"/>
  <c r="C346" i="23" a="1"/>
  <c r="C346" i="23" s="1"/>
  <c r="A85" i="23" a="1"/>
  <c r="A85" i="23" s="1"/>
  <c r="C482" i="23" a="1"/>
  <c r="C482" i="23" s="1"/>
  <c r="A90" i="23" a="1"/>
  <c r="A90" i="23" s="1"/>
  <c r="C453" i="23" a="1"/>
  <c r="C453" i="23" s="1"/>
  <c r="C126" i="23" a="1"/>
  <c r="C126" i="23" s="1"/>
  <c r="A336" i="23" a="1"/>
  <c r="A336" i="23" s="1"/>
  <c r="C374" i="23" a="1"/>
  <c r="C374" i="23" s="1"/>
  <c r="C23" i="23" a="1"/>
  <c r="C23" i="23" s="1"/>
  <c r="A346" i="23" a="1"/>
  <c r="A346" i="23" s="1"/>
  <c r="C194" i="23" a="1"/>
  <c r="C194" i="23" s="1"/>
  <c r="C305" i="23" a="1"/>
  <c r="C305" i="23" s="1"/>
  <c r="A95" i="23" a="1"/>
  <c r="A95" i="23" s="1"/>
  <c r="A159" i="23" a="1"/>
  <c r="A159" i="23" s="1"/>
  <c r="C452" i="23" a="1"/>
  <c r="C452" i="23" s="1"/>
  <c r="A97" i="23" a="1"/>
  <c r="A97" i="23" s="1"/>
  <c r="C340" i="23" a="1"/>
  <c r="C340" i="23" s="1"/>
  <c r="A130" i="23" a="1"/>
  <c r="A130" i="23" s="1"/>
  <c r="A47" i="23" a="1"/>
  <c r="A47" i="23" s="1"/>
  <c r="C379" i="23" a="1"/>
  <c r="C379" i="23" s="1"/>
  <c r="A22" i="23" a="1"/>
  <c r="A22" i="23" s="1"/>
  <c r="C480" i="23" a="1"/>
  <c r="C480" i="23" s="1"/>
  <c r="A417" i="23" a="1"/>
  <c r="A417" i="23" s="1"/>
  <c r="A340" i="23" a="1"/>
  <c r="A340" i="23" s="1"/>
  <c r="A274" i="23" a="1"/>
  <c r="A274" i="23" s="1"/>
  <c r="A304" i="23" a="1"/>
  <c r="A304" i="23" s="1"/>
  <c r="A267" i="23" a="1"/>
  <c r="A267" i="23" s="1"/>
  <c r="C276" i="23" a="1"/>
  <c r="C276" i="23" s="1"/>
  <c r="C378" i="23" a="1"/>
  <c r="C378" i="23" s="1"/>
  <c r="C447" i="23" a="1"/>
  <c r="C447" i="23" s="1"/>
  <c r="C311" i="23" a="1"/>
  <c r="C311" i="23" s="1"/>
  <c r="C444" i="23" a="1"/>
  <c r="C444" i="23" s="1"/>
  <c r="A301" i="23" a="1"/>
  <c r="A301" i="23" s="1"/>
  <c r="A240" i="23" a="1"/>
  <c r="A240" i="23" s="1"/>
  <c r="A309" i="23" a="1"/>
  <c r="A309" i="23" s="1"/>
  <c r="C457" i="23" a="1"/>
  <c r="C457" i="23" s="1"/>
  <c r="A450" i="23" a="1"/>
  <c r="A450" i="23" s="1"/>
  <c r="A413" i="23" a="1"/>
  <c r="A413" i="23" s="1"/>
  <c r="C130" i="23" a="1"/>
  <c r="C130" i="23" s="1"/>
  <c r="A54" i="23" a="1"/>
  <c r="A54" i="23" s="1"/>
  <c r="A454" i="23" a="1"/>
  <c r="A454" i="23" s="1"/>
  <c r="C414" i="23" a="1"/>
  <c r="C414" i="23" s="1"/>
  <c r="A230" i="23" a="1"/>
  <c r="A230" i="23" s="1"/>
  <c r="A373" i="23" a="1"/>
  <c r="A373" i="23" s="1"/>
  <c r="A233" i="23" a="1"/>
  <c r="A233" i="23" s="1"/>
  <c r="A379" i="23" a="1"/>
  <c r="A379" i="23" s="1"/>
  <c r="A50" i="23" a="1"/>
  <c r="A50" i="23" s="1"/>
  <c r="A375" i="23" a="1"/>
  <c r="A375" i="23" s="1"/>
  <c r="C166" i="23" a="1"/>
  <c r="C166" i="23" s="1"/>
  <c r="A271" i="23" a="1"/>
  <c r="A271" i="23" s="1"/>
  <c r="C203" i="23" a="1"/>
  <c r="C203" i="23" s="1"/>
  <c r="C53" i="23" a="1"/>
  <c r="C53" i="23" s="1"/>
  <c r="C13" i="23" a="1"/>
  <c r="C13" i="23" s="1"/>
  <c r="A91" i="23" a="1"/>
  <c r="A91" i="23" s="1"/>
  <c r="C269" i="23" a="1"/>
  <c r="C269" i="23" s="1"/>
  <c r="A96" i="23" a="1"/>
  <c r="A96" i="23" s="1"/>
  <c r="C52" i="23" a="1"/>
  <c r="C52" i="23" s="1"/>
  <c r="A446" i="23" a="1"/>
  <c r="A446" i="23" s="1"/>
  <c r="A227" i="23" a="1"/>
  <c r="A227" i="23" s="1"/>
  <c r="A55" i="23" a="1"/>
  <c r="A55" i="23" s="1"/>
  <c r="A127" i="23" a="1"/>
  <c r="A127" i="23" s="1"/>
  <c r="C158" i="23" a="1"/>
  <c r="C158" i="23" s="1"/>
  <c r="C124" i="23" a="1"/>
  <c r="C124" i="23" s="1"/>
  <c r="C272" i="23" a="1"/>
  <c r="C272" i="23" s="1"/>
  <c r="A381" i="23" a="1"/>
  <c r="A381" i="23" s="1"/>
  <c r="C48" i="23" a="1"/>
  <c r="C48" i="23" s="1"/>
  <c r="C22" i="23" a="1"/>
  <c r="C22" i="23" s="1"/>
  <c r="C265" i="23" a="1"/>
  <c r="C265" i="23" s="1"/>
  <c r="C17" i="23" a="1"/>
  <c r="C17" i="23" s="1"/>
  <c r="C451" i="23" a="1"/>
  <c r="C451" i="23" s="1"/>
  <c r="A20" i="23" a="1"/>
  <c r="A20" i="23" s="1"/>
  <c r="C415" i="23" a="1"/>
  <c r="C415" i="23" s="1"/>
  <c r="C241" i="23" a="1"/>
  <c r="C241" i="23" s="1"/>
  <c r="C84" i="23" a="1"/>
  <c r="C84" i="23" s="1"/>
  <c r="A277" i="23" a="1"/>
  <c r="A277" i="23" s="1"/>
  <c r="C156" i="23" a="1"/>
  <c r="C156" i="23" s="1"/>
  <c r="C233" i="23" a="1"/>
  <c r="C233" i="23" s="1"/>
  <c r="A348" i="23" a="1"/>
  <c r="A348" i="23" s="1"/>
  <c r="C385" i="23" a="1"/>
  <c r="C385" i="23" s="1"/>
  <c r="C227" i="23" a="1"/>
  <c r="C227" i="23" s="1"/>
  <c r="A307" i="23" a="1"/>
  <c r="A307" i="23" s="1"/>
  <c r="C168" i="23" a="1"/>
  <c r="C168" i="23" s="1"/>
  <c r="C91" i="23" a="1"/>
  <c r="C91" i="23" s="1"/>
  <c r="Y11" i="5"/>
  <c r="AJ16" i="2"/>
  <c r="Y9" i="5"/>
  <c r="AJ225" i="2"/>
  <c r="AJ204" i="2"/>
  <c r="AJ183" i="2"/>
  <c r="AJ162" i="2"/>
  <c r="AJ141" i="2"/>
  <c r="AJ120" i="2"/>
  <c r="AJ99" i="2"/>
  <c r="AJ78" i="2"/>
  <c r="AJ57" i="2"/>
  <c r="F420" i="23" l="1" a="1"/>
  <c r="F420" i="23" s="1"/>
  <c r="E420" i="23" a="1"/>
  <c r="E420" i="23" s="1"/>
  <c r="D420" i="23" a="1"/>
  <c r="D420" i="23" s="1"/>
  <c r="G420" i="23" a="1"/>
  <c r="G420" i="23" s="1"/>
  <c r="H420" i="23" a="1"/>
  <c r="H420" i="23" s="1"/>
  <c r="F51" i="23" a="1"/>
  <c r="F51" i="23" s="1"/>
  <c r="G51" i="23" a="1"/>
  <c r="G51" i="23" s="1"/>
  <c r="H51" i="23" a="1"/>
  <c r="H51" i="23" s="1"/>
  <c r="D51" i="23" a="1"/>
  <c r="D51" i="23" s="1"/>
  <c r="E51" i="23" a="1"/>
  <c r="E51" i="23" s="1"/>
  <c r="H133" i="23" a="1"/>
  <c r="H133" i="23" s="1"/>
  <c r="F133" i="23" a="1"/>
  <c r="F133" i="23" s="1"/>
  <c r="E133" i="23" a="1"/>
  <c r="E133" i="23" s="1"/>
  <c r="G133" i="23" a="1"/>
  <c r="G133" i="23" s="1"/>
  <c r="D133" i="23" a="1"/>
  <c r="D133" i="23" s="1"/>
  <c r="D97" i="23" a="1"/>
  <c r="D97" i="23" s="1"/>
  <c r="E97" i="23" a="1"/>
  <c r="E97" i="23" s="1"/>
  <c r="H97" i="23" a="1"/>
  <c r="H97" i="23" s="1"/>
  <c r="G97" i="23" a="1"/>
  <c r="G97" i="23" s="1"/>
  <c r="F97" i="23" a="1"/>
  <c r="F97" i="23" s="1"/>
  <c r="H156" i="23" a="1"/>
  <c r="H156" i="23" s="1"/>
  <c r="F156" i="23" a="1"/>
  <c r="F156" i="23" s="1"/>
  <c r="G156" i="23" a="1"/>
  <c r="G156" i="23" s="1"/>
  <c r="E156" i="23" a="1"/>
  <c r="E156" i="23" s="1"/>
  <c r="D156" i="23" a="1"/>
  <c r="D156" i="23" s="1"/>
  <c r="D50" i="23" a="1"/>
  <c r="D50" i="23" s="1"/>
  <c r="H50" i="23" a="1"/>
  <c r="H50" i="23" s="1"/>
  <c r="G50" i="23" a="1"/>
  <c r="G50" i="23" s="1"/>
  <c r="F50" i="23" a="1"/>
  <c r="F50" i="23" s="1"/>
  <c r="E50" i="23" a="1"/>
  <c r="E50" i="23" s="1"/>
  <c r="H382" i="23" a="1"/>
  <c r="H382" i="23" s="1"/>
  <c r="G382" i="23" a="1"/>
  <c r="G382" i="23" s="1"/>
  <c r="D382" i="23" a="1"/>
  <c r="D382" i="23" s="1"/>
  <c r="E382" i="23" a="1"/>
  <c r="E382" i="23" s="1"/>
  <c r="F382" i="23" a="1"/>
  <c r="F382" i="23" s="1"/>
  <c r="H231" i="23" a="1"/>
  <c r="H231" i="23" s="1"/>
  <c r="E231" i="23" a="1"/>
  <c r="E231" i="23" s="1"/>
  <c r="D231" i="23" a="1"/>
  <c r="D231" i="23" s="1"/>
  <c r="F231" i="23" a="1"/>
  <c r="F231" i="23" s="1"/>
  <c r="G231" i="23" a="1"/>
  <c r="G231" i="23" s="1"/>
  <c r="H166" i="23" a="1"/>
  <c r="H166" i="23" s="1"/>
  <c r="D166" i="23" a="1"/>
  <c r="D166" i="23" s="1"/>
  <c r="E166" i="23" a="1"/>
  <c r="E166" i="23" s="1"/>
  <c r="G166" i="23" a="1"/>
  <c r="G166" i="23" s="1"/>
  <c r="F166" i="23" a="1"/>
  <c r="F166" i="23" s="1"/>
  <c r="H407" i="23" a="1"/>
  <c r="H407" i="23" s="1"/>
  <c r="D407" i="23" a="1"/>
  <c r="D407" i="23" s="1"/>
  <c r="G407" i="23" a="1"/>
  <c r="G407" i="23" s="1"/>
  <c r="E407" i="23" a="1"/>
  <c r="E407" i="23" s="1"/>
  <c r="F407" i="23" a="1"/>
  <c r="F407" i="23" s="1"/>
  <c r="G443" i="23" a="1"/>
  <c r="G443" i="23" s="1"/>
  <c r="H443" i="23" a="1"/>
  <c r="H443" i="23" s="1"/>
  <c r="F443" i="23" a="1"/>
  <c r="F443" i="23" s="1"/>
  <c r="D443" i="23" a="1"/>
  <c r="D443" i="23" s="1"/>
  <c r="E443" i="23" a="1"/>
  <c r="E443" i="23" s="1"/>
  <c r="H416" i="23" a="1"/>
  <c r="H416" i="23" s="1"/>
  <c r="E416" i="23" a="1"/>
  <c r="E416" i="23" s="1"/>
  <c r="G416" i="23" a="1"/>
  <c r="G416" i="23" s="1"/>
  <c r="F416" i="23" a="1"/>
  <c r="F416" i="23" s="1"/>
  <c r="D416" i="23" a="1"/>
  <c r="D416" i="23" s="1"/>
  <c r="D229" i="23" a="1"/>
  <c r="D229" i="23" s="1"/>
  <c r="H229" i="23" a="1"/>
  <c r="H229" i="23" s="1"/>
  <c r="G229" i="23" a="1"/>
  <c r="G229" i="23" s="1"/>
  <c r="E229" i="23" a="1"/>
  <c r="E229" i="23" s="1"/>
  <c r="F229" i="23" a="1"/>
  <c r="F229" i="23" s="1"/>
  <c r="H264" i="23" a="1"/>
  <c r="H264" i="23" s="1"/>
  <c r="E264" i="23" a="1"/>
  <c r="E264" i="23" s="1"/>
  <c r="D264" i="23" a="1"/>
  <c r="D264" i="23" s="1"/>
  <c r="G264" i="23" a="1"/>
  <c r="G264" i="23" s="1"/>
  <c r="F264" i="23" a="1"/>
  <c r="F264" i="23" s="1"/>
  <c r="G128" i="23" a="1"/>
  <c r="G128" i="23" s="1"/>
  <c r="H128" i="23" a="1"/>
  <c r="H128" i="23" s="1"/>
  <c r="E128" i="23" a="1"/>
  <c r="E128" i="23" s="1"/>
  <c r="D128" i="23" a="1"/>
  <c r="D128" i="23" s="1"/>
  <c r="F128" i="23" a="1"/>
  <c r="F128" i="23" s="1"/>
  <c r="H408" i="23" a="1"/>
  <c r="H408" i="23" s="1"/>
  <c r="E408" i="23" a="1"/>
  <c r="E408" i="23" s="1"/>
  <c r="F408" i="23" a="1"/>
  <c r="F408" i="23" s="1"/>
  <c r="G408" i="23" a="1"/>
  <c r="G408" i="23" s="1"/>
  <c r="D408" i="23" a="1"/>
  <c r="D408" i="23" s="1"/>
  <c r="E119" i="23" a="1"/>
  <c r="E119" i="23" s="1"/>
  <c r="F119" i="23" a="1"/>
  <c r="F119" i="23" s="1"/>
  <c r="G119" i="23" a="1"/>
  <c r="G119" i="23" s="1"/>
  <c r="D119" i="23" a="1"/>
  <c r="D119" i="23" s="1"/>
  <c r="H119" i="23" a="1"/>
  <c r="H119" i="23" s="1"/>
  <c r="H130" i="23" a="1"/>
  <c r="H130" i="23" s="1"/>
  <c r="D130" i="23" a="1"/>
  <c r="D130" i="23" s="1"/>
  <c r="E130" i="23" a="1"/>
  <c r="E130" i="23" s="1"/>
  <c r="F130" i="23" a="1"/>
  <c r="F130" i="23" s="1"/>
  <c r="G130" i="23" a="1"/>
  <c r="G130" i="23" s="1"/>
  <c r="H204" i="23" a="1"/>
  <c r="H204" i="23" s="1"/>
  <c r="D204" i="23" a="1"/>
  <c r="D204" i="23" s="1"/>
  <c r="F204" i="23" a="1"/>
  <c r="F204" i="23" s="1"/>
  <c r="E204" i="23" a="1"/>
  <c r="E204" i="23" s="1"/>
  <c r="G204" i="23" a="1"/>
  <c r="G204" i="23" s="1"/>
  <c r="E301" i="23" a="1"/>
  <c r="E301" i="23" s="1"/>
  <c r="H301" i="23" a="1"/>
  <c r="H301" i="23" s="1"/>
  <c r="G301" i="23" a="1"/>
  <c r="G301" i="23" s="1"/>
  <c r="D301" i="23" a="1"/>
  <c r="D301" i="23" s="1"/>
  <c r="F301" i="23" a="1"/>
  <c r="F301" i="23" s="1"/>
  <c r="G448" i="23" a="1"/>
  <c r="G448" i="23" s="1"/>
  <c r="F448" i="23" a="1"/>
  <c r="F448" i="23" s="1"/>
  <c r="D448" i="23" a="1"/>
  <c r="D448" i="23" s="1"/>
  <c r="E448" i="23" a="1"/>
  <c r="E448" i="23" s="1"/>
  <c r="H448" i="23" a="1"/>
  <c r="H448" i="23" s="1"/>
  <c r="H191" i="23" a="1"/>
  <c r="H191" i="23" s="1"/>
  <c r="G191" i="23" a="1"/>
  <c r="G191" i="23" s="1"/>
  <c r="F191" i="23" a="1"/>
  <c r="F191" i="23" s="1"/>
  <c r="E191" i="23" a="1"/>
  <c r="E191" i="23" s="1"/>
  <c r="D191" i="23" a="1"/>
  <c r="D191" i="23" s="1"/>
  <c r="D127" i="23" a="1"/>
  <c r="D127" i="23" s="1"/>
  <c r="E127" i="23" a="1"/>
  <c r="E127" i="23" s="1"/>
  <c r="H127" i="23" a="1"/>
  <c r="H127" i="23" s="1"/>
  <c r="G127" i="23" a="1"/>
  <c r="G127" i="23" s="1"/>
  <c r="F127" i="23" a="1"/>
  <c r="F127" i="23" s="1"/>
  <c r="D132" i="23" a="1"/>
  <c r="D132" i="23" s="1"/>
  <c r="G132" i="23" a="1"/>
  <c r="G132" i="23" s="1"/>
  <c r="H132" i="23" a="1"/>
  <c r="H132" i="23" s="1"/>
  <c r="F132" i="23" a="1"/>
  <c r="F132" i="23" s="1"/>
  <c r="E132" i="23" a="1"/>
  <c r="E132" i="23" s="1"/>
  <c r="G95" i="23" a="1"/>
  <c r="G95" i="23" s="1"/>
  <c r="F95" i="23" a="1"/>
  <c r="F95" i="23" s="1"/>
  <c r="D95" i="23" a="1"/>
  <c r="D95" i="23" s="1"/>
  <c r="E95" i="23" a="1"/>
  <c r="E95" i="23" s="1"/>
  <c r="H95" i="23" a="1"/>
  <c r="H95" i="23" s="1"/>
  <c r="D409" i="23" a="1"/>
  <c r="D409" i="23" s="1"/>
  <c r="F409" i="23" a="1"/>
  <c r="F409" i="23" s="1"/>
  <c r="G409" i="23" a="1"/>
  <c r="G409" i="23" s="1"/>
  <c r="E409" i="23" a="1"/>
  <c r="E409" i="23" s="1"/>
  <c r="H409" i="23" a="1"/>
  <c r="H409" i="23" s="1"/>
  <c r="G58" i="23" a="1"/>
  <c r="G58" i="23" s="1"/>
  <c r="D58" i="23" a="1"/>
  <c r="D58" i="23" s="1"/>
  <c r="E58" i="23" a="1"/>
  <c r="E58" i="23" s="1"/>
  <c r="F58" i="23" a="1"/>
  <c r="F58" i="23" s="1"/>
  <c r="H58" i="23" a="1"/>
  <c r="H58" i="23" s="1"/>
  <c r="H414" i="23" a="1"/>
  <c r="H414" i="23" s="1"/>
  <c r="F414" i="23" a="1"/>
  <c r="F414" i="23" s="1"/>
  <c r="D414" i="23" a="1"/>
  <c r="D414" i="23" s="1"/>
  <c r="G414" i="23" a="1"/>
  <c r="G414" i="23" s="1"/>
  <c r="E414" i="23" a="1"/>
  <c r="E414" i="23" s="1"/>
  <c r="D27" i="23" a="1"/>
  <c r="D27" i="23" s="1"/>
  <c r="F27" i="23" a="1"/>
  <c r="F27" i="23" s="1"/>
  <c r="H27" i="23" a="1"/>
  <c r="H27" i="23" s="1"/>
  <c r="G27" i="23" a="1"/>
  <c r="G27" i="23" s="1"/>
  <c r="E27" i="23" a="1"/>
  <c r="E27" i="23" s="1"/>
  <c r="H164" i="23" a="1"/>
  <c r="H164" i="23" s="1"/>
  <c r="E164" i="23" a="1"/>
  <c r="E164" i="23" s="1"/>
  <c r="F164" i="23" a="1"/>
  <c r="F164" i="23" s="1"/>
  <c r="D164" i="23" a="1"/>
  <c r="D164" i="23" s="1"/>
  <c r="G164" i="23" a="1"/>
  <c r="G164" i="23" s="1"/>
  <c r="D227" i="23" a="1"/>
  <c r="D227" i="23" s="1"/>
  <c r="H227" i="23" a="1"/>
  <c r="H227" i="23" s="1"/>
  <c r="G227" i="23" a="1"/>
  <c r="G227" i="23" s="1"/>
  <c r="F227" i="23" a="1"/>
  <c r="F227" i="23" s="1"/>
  <c r="E227" i="23" a="1"/>
  <c r="E227" i="23" s="1"/>
  <c r="H230" i="23" a="1"/>
  <c r="H230" i="23" s="1"/>
  <c r="G230" i="23" a="1"/>
  <c r="G230" i="23" s="1"/>
  <c r="F230" i="23" a="1"/>
  <c r="F230" i="23" s="1"/>
  <c r="D230" i="23" a="1"/>
  <c r="D230" i="23" s="1"/>
  <c r="E230" i="23" a="1"/>
  <c r="E230" i="23" s="1"/>
  <c r="F267" i="23" a="1"/>
  <c r="F267" i="23" s="1"/>
  <c r="E267" i="23" a="1"/>
  <c r="E267" i="23" s="1"/>
  <c r="D267" i="23" a="1"/>
  <c r="D267" i="23" s="1"/>
  <c r="G267" i="23" a="1"/>
  <c r="G267" i="23" s="1"/>
  <c r="H267" i="23" a="1"/>
  <c r="H267" i="23" s="1"/>
  <c r="D92" i="23" a="1"/>
  <c r="D92" i="23" s="1"/>
  <c r="H92" i="23" a="1"/>
  <c r="H92" i="23" s="1"/>
  <c r="G92" i="23" a="1"/>
  <c r="G92" i="23" s="1"/>
  <c r="F92" i="23" a="1"/>
  <c r="F92" i="23" s="1"/>
  <c r="E92" i="23" a="1"/>
  <c r="E92" i="23" s="1"/>
  <c r="G276" i="23" a="1"/>
  <c r="G276" i="23" s="1"/>
  <c r="F276" i="23" a="1"/>
  <c r="F276" i="23" s="1"/>
  <c r="D276" i="23" a="1"/>
  <c r="D276" i="23" s="1"/>
  <c r="E276" i="23" a="1"/>
  <c r="E276" i="23" s="1"/>
  <c r="H276" i="23" a="1"/>
  <c r="H276" i="23" s="1"/>
  <c r="D25" i="23" a="1"/>
  <c r="D25" i="23" s="1"/>
  <c r="H25" i="23" a="1"/>
  <c r="H25" i="23" s="1"/>
  <c r="G25" i="23" a="1"/>
  <c r="G25" i="23" s="1"/>
  <c r="F25" i="23" a="1"/>
  <c r="F25" i="23" s="1"/>
  <c r="E25" i="23" a="1"/>
  <c r="E25" i="23" s="1"/>
  <c r="D273" i="23" a="1"/>
  <c r="D273" i="23" s="1"/>
  <c r="G273" i="23" a="1"/>
  <c r="G273" i="23" s="1"/>
  <c r="H273" i="23" a="1"/>
  <c r="H273" i="23" s="1"/>
  <c r="E273" i="23" a="1"/>
  <c r="E273" i="23" s="1"/>
  <c r="F273" i="23" a="1"/>
  <c r="F273" i="23" s="1"/>
  <c r="H310" i="23" a="1"/>
  <c r="H310" i="23" s="1"/>
  <c r="E310" i="23" a="1"/>
  <c r="E310" i="23" s="1"/>
  <c r="F310" i="23" a="1"/>
  <c r="F310" i="23" s="1"/>
  <c r="G310" i="23" a="1"/>
  <c r="G310" i="23" s="1"/>
  <c r="D310" i="23" a="1"/>
  <c r="D310" i="23" s="1"/>
  <c r="H269" i="23" a="1"/>
  <c r="H269" i="23" s="1"/>
  <c r="G269" i="23" a="1"/>
  <c r="G269" i="23" s="1"/>
  <c r="F269" i="23" a="1"/>
  <c r="F269" i="23" s="1"/>
  <c r="E269" i="23" a="1"/>
  <c r="E269" i="23" s="1"/>
  <c r="D269" i="23" a="1"/>
  <c r="D269" i="23" s="1"/>
  <c r="D161" i="23" a="1"/>
  <c r="D161" i="23" s="1"/>
  <c r="E161" i="23" a="1"/>
  <c r="E161" i="23" s="1"/>
  <c r="F161" i="23" a="1"/>
  <c r="F161" i="23" s="1"/>
  <c r="G161" i="23" a="1"/>
  <c r="G161" i="23" s="1"/>
  <c r="H161" i="23" a="1"/>
  <c r="H161" i="23" s="1"/>
  <c r="G129" i="23" a="1"/>
  <c r="G129" i="23" s="1"/>
  <c r="D129" i="23" a="1"/>
  <c r="D129" i="23" s="1"/>
  <c r="E129" i="23" a="1"/>
  <c r="E129" i="23" s="1"/>
  <c r="H129" i="23" a="1"/>
  <c r="H129" i="23" s="1"/>
  <c r="F129" i="23" a="1"/>
  <c r="F129" i="23" s="1"/>
  <c r="D307" i="23" a="1"/>
  <c r="D307" i="23" s="1"/>
  <c r="E307" i="23" a="1"/>
  <c r="E307" i="23" s="1"/>
  <c r="H307" i="23" a="1"/>
  <c r="H307" i="23" s="1"/>
  <c r="G307" i="23" a="1"/>
  <c r="G307" i="23" s="1"/>
  <c r="F307" i="23" a="1"/>
  <c r="F307" i="23" s="1"/>
  <c r="F482" i="23" a="1"/>
  <c r="F482" i="23" s="1"/>
  <c r="E482" i="23" a="1"/>
  <c r="E482" i="23" s="1"/>
  <c r="D482" i="23" a="1"/>
  <c r="D482" i="23" s="1"/>
  <c r="H482" i="23" a="1"/>
  <c r="H482" i="23" s="1"/>
  <c r="G482" i="23" a="1"/>
  <c r="G482" i="23" s="1"/>
  <c r="D57" i="23" a="1"/>
  <c r="D57" i="23" s="1"/>
  <c r="H57" i="23" a="1"/>
  <c r="H57" i="23" s="1"/>
  <c r="G57" i="23" a="1"/>
  <c r="G57" i="23" s="1"/>
  <c r="E57" i="23" a="1"/>
  <c r="E57" i="23" s="1"/>
  <c r="F57" i="23" a="1"/>
  <c r="F57" i="23" s="1"/>
  <c r="E61" i="23" a="1"/>
  <c r="E61" i="23" s="1"/>
  <c r="G61" i="23" a="1"/>
  <c r="G61" i="23" s="1"/>
  <c r="D61" i="23" a="1"/>
  <c r="D61" i="23" s="1"/>
  <c r="F61" i="23" a="1"/>
  <c r="F61" i="23" s="1"/>
  <c r="H61" i="23" a="1"/>
  <c r="H61" i="23" s="1"/>
  <c r="E126" i="23" a="1"/>
  <c r="E126" i="23" s="1"/>
  <c r="F126" i="23" a="1"/>
  <c r="F126" i="23" s="1"/>
  <c r="D126" i="23" a="1"/>
  <c r="D126" i="23" s="1"/>
  <c r="H126" i="23" a="1"/>
  <c r="H126" i="23" s="1"/>
  <c r="G126" i="23" a="1"/>
  <c r="G126" i="23" s="1"/>
  <c r="G277" i="23" a="1"/>
  <c r="G277" i="23" s="1"/>
  <c r="F277" i="23" a="1"/>
  <c r="F277" i="23" s="1"/>
  <c r="E277" i="23" a="1"/>
  <c r="E277" i="23" s="1"/>
  <c r="H277" i="23" a="1"/>
  <c r="H277" i="23" s="1"/>
  <c r="D277" i="23" a="1"/>
  <c r="D277" i="23" s="1"/>
  <c r="H26" i="23" a="1"/>
  <c r="H26" i="23" s="1"/>
  <c r="G26" i="23" a="1"/>
  <c r="G26" i="23" s="1"/>
  <c r="F26" i="23" a="1"/>
  <c r="F26" i="23" s="1"/>
  <c r="E26" i="23" a="1"/>
  <c r="E26" i="23" s="1"/>
  <c r="D26" i="23" a="1"/>
  <c r="D26" i="23" s="1"/>
  <c r="F481" i="23" a="1"/>
  <c r="F481" i="23" s="1"/>
  <c r="H481" i="23" a="1"/>
  <c r="H481" i="23" s="1"/>
  <c r="E481" i="23" a="1"/>
  <c r="E481" i="23" s="1"/>
  <c r="D481" i="23" a="1"/>
  <c r="D481" i="23" s="1"/>
  <c r="G481" i="23" a="1"/>
  <c r="G481" i="23" s="1"/>
  <c r="G203" i="23" a="1"/>
  <c r="G203" i="23" s="1"/>
  <c r="H203" i="23" a="1"/>
  <c r="H203" i="23" s="1"/>
  <c r="E203" i="23" a="1"/>
  <c r="E203" i="23" s="1"/>
  <c r="D203" i="23" a="1"/>
  <c r="D203" i="23" s="1"/>
  <c r="F203" i="23" a="1"/>
  <c r="F203" i="23" s="1"/>
  <c r="H304" i="23" a="1"/>
  <c r="H304" i="23" s="1"/>
  <c r="F304" i="23" a="1"/>
  <c r="F304" i="23" s="1"/>
  <c r="E304" i="23" a="1"/>
  <c r="E304" i="23" s="1"/>
  <c r="D304" i="23" a="1"/>
  <c r="D304" i="23" s="1"/>
  <c r="G304" i="23" a="1"/>
  <c r="G304" i="23" s="1"/>
  <c r="H199" i="23" a="1"/>
  <c r="H199" i="23" s="1"/>
  <c r="G199" i="23" a="1"/>
  <c r="G199" i="23" s="1"/>
  <c r="F199" i="23" a="1"/>
  <c r="F199" i="23" s="1"/>
  <c r="D199" i="23" a="1"/>
  <c r="D199" i="23" s="1"/>
  <c r="E199" i="23" a="1"/>
  <c r="E199" i="23" s="1"/>
  <c r="H238" i="23" a="1"/>
  <c r="H238" i="23" s="1"/>
  <c r="F238" i="23" a="1"/>
  <c r="F238" i="23" s="1"/>
  <c r="E238" i="23" a="1"/>
  <c r="E238" i="23" s="1"/>
  <c r="G238" i="23" a="1"/>
  <c r="G238" i="23" s="1"/>
  <c r="D238" i="23" a="1"/>
  <c r="D238" i="23" s="1"/>
  <c r="G305" i="23" a="1"/>
  <c r="G305" i="23" s="1"/>
  <c r="D305" i="23" a="1"/>
  <c r="D305" i="23" s="1"/>
  <c r="H305" i="23" a="1"/>
  <c r="H305" i="23" s="1"/>
  <c r="F305" i="23" a="1"/>
  <c r="F305" i="23" s="1"/>
  <c r="E305" i="23" a="1"/>
  <c r="E305" i="23" s="1"/>
  <c r="H263" i="23" a="1"/>
  <c r="H263" i="23" s="1"/>
  <c r="E263" i="23" a="1"/>
  <c r="E263" i="23" s="1"/>
  <c r="G263" i="23" a="1"/>
  <c r="G263" i="23" s="1"/>
  <c r="F263" i="23" a="1"/>
  <c r="F263" i="23" s="1"/>
  <c r="D263" i="23" a="1"/>
  <c r="D263" i="23" s="1"/>
  <c r="H195" i="23" a="1"/>
  <c r="H195" i="23" s="1"/>
  <c r="G195" i="23" a="1"/>
  <c r="G195" i="23" s="1"/>
  <c r="F195" i="23" a="1"/>
  <c r="F195" i="23" s="1"/>
  <c r="E195" i="23" a="1"/>
  <c r="E195" i="23" s="1"/>
  <c r="D195" i="23" a="1"/>
  <c r="D195" i="23" s="1"/>
  <c r="F121" i="23" a="1"/>
  <c r="F121" i="23" s="1"/>
  <c r="E121" i="23" a="1"/>
  <c r="E121" i="23" s="1"/>
  <c r="H121" i="23" a="1"/>
  <c r="H121" i="23" s="1"/>
  <c r="G121" i="23" a="1"/>
  <c r="G121" i="23" s="1"/>
  <c r="D121" i="23" a="1"/>
  <c r="D121" i="23" s="1"/>
  <c r="G169" i="23" a="1"/>
  <c r="G169" i="23" s="1"/>
  <c r="F169" i="23" a="1"/>
  <c r="F169" i="23" s="1"/>
  <c r="D169" i="23" a="1"/>
  <c r="D169" i="23" s="1"/>
  <c r="E169" i="23" a="1"/>
  <c r="E169" i="23" s="1"/>
  <c r="H169" i="23" a="1"/>
  <c r="H169" i="23" s="1"/>
  <c r="H228" i="23" a="1"/>
  <c r="H228" i="23" s="1"/>
  <c r="G228" i="23" a="1"/>
  <c r="G228" i="23" s="1"/>
  <c r="F228" i="23" a="1"/>
  <c r="F228" i="23" s="1"/>
  <c r="E228" i="23" a="1"/>
  <c r="E228" i="23" s="1"/>
  <c r="D228" i="23" a="1"/>
  <c r="D228" i="23" s="1"/>
  <c r="E59" i="23" a="1"/>
  <c r="E59" i="23" s="1"/>
  <c r="F59" i="23" a="1"/>
  <c r="F59" i="23" s="1"/>
  <c r="D59" i="23" a="1"/>
  <c r="D59" i="23" s="1"/>
  <c r="G59" i="23" a="1"/>
  <c r="G59" i="23" s="1"/>
  <c r="H59" i="23" a="1"/>
  <c r="H59" i="23" s="1"/>
  <c r="F376" i="23" a="1"/>
  <c r="F376" i="23" s="1"/>
  <c r="E376" i="23" a="1"/>
  <c r="E376" i="23" s="1"/>
  <c r="D376" i="23" a="1"/>
  <c r="D376" i="23" s="1"/>
  <c r="G376" i="23" a="1"/>
  <c r="G376" i="23" s="1"/>
  <c r="H376" i="23" a="1"/>
  <c r="H376" i="23" s="1"/>
  <c r="G48" i="23" a="1"/>
  <c r="G48" i="23" s="1"/>
  <c r="D48" i="23" a="1"/>
  <c r="D48" i="23" s="1"/>
  <c r="E48" i="23" a="1"/>
  <c r="E48" i="23" s="1"/>
  <c r="F48" i="23" a="1"/>
  <c r="F48" i="23" s="1"/>
  <c r="H48" i="23" a="1"/>
  <c r="H48" i="23" s="1"/>
  <c r="E47" i="23" a="1"/>
  <c r="E47" i="23" s="1"/>
  <c r="H47" i="23" a="1"/>
  <c r="H47" i="23" s="1"/>
  <c r="G47" i="23" a="1"/>
  <c r="G47" i="23" s="1"/>
  <c r="F47" i="23" a="1"/>
  <c r="F47" i="23" s="1"/>
  <c r="D47" i="23" a="1"/>
  <c r="D47" i="23" s="1"/>
  <c r="E271" i="23" a="1"/>
  <c r="E271" i="23" s="1"/>
  <c r="H271" i="23" a="1"/>
  <c r="H271" i="23" s="1"/>
  <c r="F271" i="23" a="1"/>
  <c r="F271" i="23" s="1"/>
  <c r="D271" i="23" a="1"/>
  <c r="D271" i="23" s="1"/>
  <c r="G271" i="23" a="1"/>
  <c r="G271" i="23" s="1"/>
  <c r="H419" i="23" a="1"/>
  <c r="H419" i="23" s="1"/>
  <c r="E419" i="23" a="1"/>
  <c r="E419" i="23" s="1"/>
  <c r="D419" i="23" a="1"/>
  <c r="D419" i="23" s="1"/>
  <c r="F419" i="23" a="1"/>
  <c r="F419" i="23" s="1"/>
  <c r="G419" i="23" a="1"/>
  <c r="G419" i="23" s="1"/>
  <c r="F88" i="23" a="1"/>
  <c r="F88" i="23" s="1"/>
  <c r="E88" i="23" a="1"/>
  <c r="E88" i="23" s="1"/>
  <c r="D88" i="23" a="1"/>
  <c r="D88" i="23" s="1"/>
  <c r="H88" i="23" a="1"/>
  <c r="H88" i="23" s="1"/>
  <c r="G88" i="23" a="1"/>
  <c r="G88" i="23" s="1"/>
  <c r="G348" i="23" a="1"/>
  <c r="G348" i="23" s="1"/>
  <c r="E348" i="23" a="1"/>
  <c r="E348" i="23" s="1"/>
  <c r="H348" i="23" a="1"/>
  <c r="H348" i="23" s="1"/>
  <c r="F348" i="23" a="1"/>
  <c r="F348" i="23" s="1"/>
  <c r="D348" i="23" a="1"/>
  <c r="D348" i="23" s="1"/>
  <c r="F123" i="23" a="1"/>
  <c r="F123" i="23" s="1"/>
  <c r="D123" i="23" a="1"/>
  <c r="D123" i="23" s="1"/>
  <c r="G123" i="23" a="1"/>
  <c r="G123" i="23" s="1"/>
  <c r="H123" i="23" a="1"/>
  <c r="H123" i="23" s="1"/>
  <c r="E123" i="23" a="1"/>
  <c r="E123" i="23" s="1"/>
  <c r="H418" i="23" a="1"/>
  <c r="H418" i="23" s="1"/>
  <c r="G418" i="23" a="1"/>
  <c r="G418" i="23" s="1"/>
  <c r="F418" i="23" a="1"/>
  <c r="F418" i="23" s="1"/>
  <c r="E418" i="23" a="1"/>
  <c r="E418" i="23" s="1"/>
  <c r="D418" i="23" a="1"/>
  <c r="D418" i="23" s="1"/>
  <c r="E159" i="23" a="1"/>
  <c r="E159" i="23" s="1"/>
  <c r="D159" i="23" a="1"/>
  <c r="D159" i="23" s="1"/>
  <c r="F159" i="23" a="1"/>
  <c r="F159" i="23" s="1"/>
  <c r="G159" i="23" a="1"/>
  <c r="G159" i="23" s="1"/>
  <c r="H159" i="23" a="1"/>
  <c r="H159" i="23" s="1"/>
  <c r="F451" i="23" a="1"/>
  <c r="F451" i="23" s="1"/>
  <c r="E451" i="23" a="1"/>
  <c r="E451" i="23" s="1"/>
  <c r="H451" i="23" a="1"/>
  <c r="H451" i="23" s="1"/>
  <c r="G451" i="23" a="1"/>
  <c r="G451" i="23" s="1"/>
  <c r="D451" i="23" a="1"/>
  <c r="D451" i="23" s="1"/>
  <c r="H233" i="23" a="1"/>
  <c r="H233" i="23" s="1"/>
  <c r="E233" i="23" a="1"/>
  <c r="E233" i="23" s="1"/>
  <c r="G233" i="23" a="1"/>
  <c r="G233" i="23" s="1"/>
  <c r="F233" i="23" a="1"/>
  <c r="F233" i="23" s="1"/>
  <c r="D233" i="23" a="1"/>
  <c r="D233" i="23" s="1"/>
  <c r="F455" i="23" a="1"/>
  <c r="F455" i="23" s="1"/>
  <c r="D455" i="23" a="1"/>
  <c r="D455" i="23" s="1"/>
  <c r="E455" i="23" a="1"/>
  <c r="E455" i="23" s="1"/>
  <c r="H455" i="23" a="1"/>
  <c r="H455" i="23" s="1"/>
  <c r="G455" i="23" a="1"/>
  <c r="G455" i="23" s="1"/>
  <c r="D344" i="23" a="1"/>
  <c r="D344" i="23" s="1"/>
  <c r="E344" i="23" a="1"/>
  <c r="E344" i="23" s="1"/>
  <c r="F344" i="23" a="1"/>
  <c r="F344" i="23" s="1"/>
  <c r="H344" i="23" a="1"/>
  <c r="H344" i="23" s="1"/>
  <c r="G344" i="23" a="1"/>
  <c r="G344" i="23" s="1"/>
  <c r="G241" i="23" a="1"/>
  <c r="G241" i="23" s="1"/>
  <c r="F241" i="23" a="1"/>
  <c r="F241" i="23" s="1"/>
  <c r="E241" i="23" a="1"/>
  <c r="E241" i="23" s="1"/>
  <c r="H241" i="23" a="1"/>
  <c r="H241" i="23" s="1"/>
  <c r="D241" i="23" a="1"/>
  <c r="D241" i="23" s="1"/>
  <c r="H380" i="23" a="1"/>
  <c r="H380" i="23" s="1"/>
  <c r="D380" i="23" a="1"/>
  <c r="D380" i="23" s="1"/>
  <c r="E380" i="23" a="1"/>
  <c r="E380" i="23" s="1"/>
  <c r="F380" i="23" a="1"/>
  <c r="F380" i="23" s="1"/>
  <c r="G380" i="23" a="1"/>
  <c r="G380" i="23" s="1"/>
  <c r="E446" i="23" a="1"/>
  <c r="E446" i="23" s="1"/>
  <c r="H446" i="23" a="1"/>
  <c r="H446" i="23" s="1"/>
  <c r="D446" i="23" a="1"/>
  <c r="D446" i="23" s="1"/>
  <c r="G446" i="23" a="1"/>
  <c r="G446" i="23" s="1"/>
  <c r="F446" i="23" a="1"/>
  <c r="F446" i="23" s="1"/>
  <c r="F346" i="23" a="1"/>
  <c r="F346" i="23" s="1"/>
  <c r="G346" i="23" a="1"/>
  <c r="G346" i="23" s="1"/>
  <c r="H346" i="23" a="1"/>
  <c r="H346" i="23" s="1"/>
  <c r="E346" i="23" a="1"/>
  <c r="E346" i="23" s="1"/>
  <c r="D346" i="23" a="1"/>
  <c r="D346" i="23" s="1"/>
  <c r="F302" i="23" a="1"/>
  <c r="F302" i="23" s="1"/>
  <c r="G302" i="23" a="1"/>
  <c r="G302" i="23" s="1"/>
  <c r="D302" i="23" a="1"/>
  <c r="D302" i="23" s="1"/>
  <c r="E302" i="23" a="1"/>
  <c r="E302" i="23" s="1"/>
  <c r="H302" i="23" a="1"/>
  <c r="H302" i="23" s="1"/>
  <c r="H167" i="23" a="1"/>
  <c r="H167" i="23" s="1"/>
  <c r="D167" i="23" a="1"/>
  <c r="D167" i="23" s="1"/>
  <c r="F167" i="23" a="1"/>
  <c r="F167" i="23" s="1"/>
  <c r="E167" i="23" a="1"/>
  <c r="E167" i="23" s="1"/>
  <c r="G167" i="23" a="1"/>
  <c r="G167" i="23" s="1"/>
  <c r="H234" i="23" a="1"/>
  <c r="H234" i="23" s="1"/>
  <c r="G234" i="23" a="1"/>
  <c r="G234" i="23" s="1"/>
  <c r="F234" i="23" a="1"/>
  <c r="F234" i="23" s="1"/>
  <c r="D234" i="23" a="1"/>
  <c r="D234" i="23" s="1"/>
  <c r="E234" i="23" a="1"/>
  <c r="E234" i="23" s="1"/>
  <c r="E275" i="23" a="1"/>
  <c r="E275" i="23" s="1"/>
  <c r="D275" i="23" a="1"/>
  <c r="D275" i="23" s="1"/>
  <c r="H275" i="23" a="1"/>
  <c r="H275" i="23" s="1"/>
  <c r="G275" i="23" a="1"/>
  <c r="G275" i="23" s="1"/>
  <c r="F275" i="23" a="1"/>
  <c r="F275" i="23" s="1"/>
  <c r="H20" i="23" a="1"/>
  <c r="H20" i="23" s="1"/>
  <c r="E20" i="23" a="1"/>
  <c r="E20" i="23" s="1"/>
  <c r="D20" i="23" a="1"/>
  <c r="D20" i="23" s="1"/>
  <c r="F20" i="23" a="1"/>
  <c r="F20" i="23" s="1"/>
  <c r="G20" i="23" a="1"/>
  <c r="G20" i="23" s="1"/>
  <c r="G454" i="23" a="1"/>
  <c r="G454" i="23" s="1"/>
  <c r="F454" i="23" a="1"/>
  <c r="F454" i="23" s="1"/>
  <c r="E454" i="23" a="1"/>
  <c r="E454" i="23" s="1"/>
  <c r="H454" i="23" a="1"/>
  <c r="H454" i="23" s="1"/>
  <c r="D454" i="23" a="1"/>
  <c r="D454" i="23" s="1"/>
  <c r="F274" i="23" a="1"/>
  <c r="F274" i="23" s="1"/>
  <c r="G274" i="23" a="1"/>
  <c r="G274" i="23" s="1"/>
  <c r="H274" i="23" a="1"/>
  <c r="H274" i="23" s="1"/>
  <c r="E274" i="23" a="1"/>
  <c r="E274" i="23" s="1"/>
  <c r="D274" i="23" a="1"/>
  <c r="D274" i="23" s="1"/>
  <c r="D24" i="23" a="1"/>
  <c r="D24" i="23" s="1"/>
  <c r="H24" i="23" a="1"/>
  <c r="H24" i="23" s="1"/>
  <c r="G24" i="23" a="1"/>
  <c r="G24" i="23" s="1"/>
  <c r="F24" i="23" a="1"/>
  <c r="F24" i="23" s="1"/>
  <c r="E24" i="23" a="1"/>
  <c r="E24" i="23" s="1"/>
  <c r="F384" i="23" a="1"/>
  <c r="F384" i="23" s="1"/>
  <c r="E384" i="23" a="1"/>
  <c r="E384" i="23" s="1"/>
  <c r="D384" i="23" a="1"/>
  <c r="D384" i="23" s="1"/>
  <c r="G384" i="23" a="1"/>
  <c r="G384" i="23" s="1"/>
  <c r="H384" i="23" a="1"/>
  <c r="H384" i="23" s="1"/>
  <c r="F160" i="23" a="1"/>
  <c r="F160" i="23" s="1"/>
  <c r="E160" i="23" a="1"/>
  <c r="E160" i="23" s="1"/>
  <c r="D160" i="23" a="1"/>
  <c r="D160" i="23" s="1"/>
  <c r="G160" i="23" a="1"/>
  <c r="G160" i="23" s="1"/>
  <c r="H160" i="23" a="1"/>
  <c r="H160" i="23" s="1"/>
  <c r="G266" i="23" a="1"/>
  <c r="G266" i="23" s="1"/>
  <c r="H266" i="23" a="1"/>
  <c r="H266" i="23" s="1"/>
  <c r="E266" i="23" a="1"/>
  <c r="E266" i="23" s="1"/>
  <c r="D266" i="23" a="1"/>
  <c r="D266" i="23" s="1"/>
  <c r="F266" i="23" a="1"/>
  <c r="F266" i="23" s="1"/>
  <c r="E313" i="23" a="1"/>
  <c r="E313" i="23" s="1"/>
  <c r="D313" i="23" a="1"/>
  <c r="D313" i="23" s="1"/>
  <c r="H313" i="23" a="1"/>
  <c r="H313" i="23" s="1"/>
  <c r="F313" i="23" a="1"/>
  <c r="F313" i="23" s="1"/>
  <c r="G313" i="23" a="1"/>
  <c r="G313" i="23" s="1"/>
  <c r="H306" i="23" a="1"/>
  <c r="H306" i="23" s="1"/>
  <c r="F306" i="23" a="1"/>
  <c r="F306" i="23" s="1"/>
  <c r="E306" i="23" a="1"/>
  <c r="E306" i="23" s="1"/>
  <c r="G306" i="23" a="1"/>
  <c r="G306" i="23" s="1"/>
  <c r="D306" i="23" a="1"/>
  <c r="D306" i="23" s="1"/>
  <c r="H303" i="23" a="1"/>
  <c r="H303" i="23" s="1"/>
  <c r="G303" i="23" a="1"/>
  <c r="G303" i="23" s="1"/>
  <c r="F303" i="23" a="1"/>
  <c r="F303" i="23" s="1"/>
  <c r="E303" i="23" a="1"/>
  <c r="E303" i="23" s="1"/>
  <c r="D303" i="23" a="1"/>
  <c r="D303" i="23" s="1"/>
  <c r="H372" i="23" a="1"/>
  <c r="H372" i="23" s="1"/>
  <c r="G372" i="23" a="1"/>
  <c r="G372" i="23" s="1"/>
  <c r="F372" i="23" a="1"/>
  <c r="F372" i="23" s="1"/>
  <c r="E372" i="23" a="1"/>
  <c r="E372" i="23" s="1"/>
  <c r="D372" i="23" a="1"/>
  <c r="D372" i="23" s="1"/>
  <c r="E343" i="23" a="1"/>
  <c r="E343" i="23" s="1"/>
  <c r="D343" i="23" a="1"/>
  <c r="D343" i="23" s="1"/>
  <c r="G343" i="23" a="1"/>
  <c r="G343" i="23" s="1"/>
  <c r="H343" i="23" a="1"/>
  <c r="H343" i="23" s="1"/>
  <c r="F343" i="23" a="1"/>
  <c r="F343" i="23" s="1"/>
  <c r="D193" i="23" a="1"/>
  <c r="D193" i="23" s="1"/>
  <c r="H193" i="23" a="1"/>
  <c r="H193" i="23" s="1"/>
  <c r="G193" i="23" a="1"/>
  <c r="G193" i="23" s="1"/>
  <c r="F193" i="23" a="1"/>
  <c r="F193" i="23" s="1"/>
  <c r="E193" i="23" a="1"/>
  <c r="E193" i="23" s="1"/>
  <c r="D265" i="23" a="1"/>
  <c r="D265" i="23" s="1"/>
  <c r="H265" i="23" a="1"/>
  <c r="H265" i="23" s="1"/>
  <c r="G265" i="23" a="1"/>
  <c r="G265" i="23" s="1"/>
  <c r="E265" i="23" a="1"/>
  <c r="E265" i="23" s="1"/>
  <c r="F265" i="23" a="1"/>
  <c r="F265" i="23" s="1"/>
  <c r="D479" i="23" a="1"/>
  <c r="D479" i="23" s="1"/>
  <c r="H479" i="23" a="1"/>
  <c r="H479" i="23" s="1"/>
  <c r="E479" i="23" a="1"/>
  <c r="E479" i="23" s="1"/>
  <c r="G479" i="23" a="1"/>
  <c r="G479" i="23" s="1"/>
  <c r="F479" i="23" a="1"/>
  <c r="F479" i="23" s="1"/>
  <c r="F86" i="23" a="1"/>
  <c r="F86" i="23" s="1"/>
  <c r="G86" i="23" a="1"/>
  <c r="G86" i="23" s="1"/>
  <c r="E86" i="23" a="1"/>
  <c r="E86" i="23" s="1"/>
  <c r="D86" i="23" a="1"/>
  <c r="D86" i="23" s="1"/>
  <c r="H86" i="23" a="1"/>
  <c r="H86" i="23" s="1"/>
  <c r="F125" i="23" a="1"/>
  <c r="F125" i="23" s="1"/>
  <c r="H125" i="23" a="1"/>
  <c r="H125" i="23" s="1"/>
  <c r="E125" i="23" a="1"/>
  <c r="E125" i="23" s="1"/>
  <c r="D125" i="23" a="1"/>
  <c r="D125" i="23" s="1"/>
  <c r="G125" i="23" a="1"/>
  <c r="G125" i="23" s="1"/>
  <c r="H158" i="23" a="1"/>
  <c r="H158" i="23" s="1"/>
  <c r="F158" i="23" a="1"/>
  <c r="F158" i="23" s="1"/>
  <c r="G158" i="23" a="1"/>
  <c r="G158" i="23" s="1"/>
  <c r="D158" i="23" a="1"/>
  <c r="D158" i="23" s="1"/>
  <c r="E158" i="23" a="1"/>
  <c r="E158" i="23" s="1"/>
  <c r="H192" i="23" a="1"/>
  <c r="H192" i="23" s="1"/>
  <c r="G192" i="23" a="1"/>
  <c r="G192" i="23" s="1"/>
  <c r="E192" i="23" a="1"/>
  <c r="E192" i="23" s="1"/>
  <c r="F192" i="23" a="1"/>
  <c r="F192" i="23" s="1"/>
  <c r="D192" i="23" a="1"/>
  <c r="D192" i="23" s="1"/>
  <c r="F379" i="23" a="1"/>
  <c r="F379" i="23" s="1"/>
  <c r="D379" i="23" a="1"/>
  <c r="D379" i="23" s="1"/>
  <c r="E379" i="23" a="1"/>
  <c r="E379" i="23" s="1"/>
  <c r="H379" i="23" a="1"/>
  <c r="H379" i="23" s="1"/>
  <c r="G379" i="23" a="1"/>
  <c r="G379" i="23" s="1"/>
  <c r="E452" i="23" a="1"/>
  <c r="E452" i="23" s="1"/>
  <c r="D452" i="23" a="1"/>
  <c r="D452" i="23" s="1"/>
  <c r="F452" i="23" a="1"/>
  <c r="F452" i="23" s="1"/>
  <c r="G452" i="23" a="1"/>
  <c r="G452" i="23" s="1"/>
  <c r="H452" i="23" a="1"/>
  <c r="H452" i="23" s="1"/>
  <c r="H411" i="23" a="1"/>
  <c r="H411" i="23" s="1"/>
  <c r="G411" i="23" a="1"/>
  <c r="G411" i="23" s="1"/>
  <c r="E411" i="23" a="1"/>
  <c r="E411" i="23" s="1"/>
  <c r="F411" i="23" a="1"/>
  <c r="F411" i="23" s="1"/>
  <c r="D411" i="23" a="1"/>
  <c r="D411" i="23" s="1"/>
  <c r="H338" i="23" a="1"/>
  <c r="H338" i="23" s="1"/>
  <c r="G338" i="23" a="1"/>
  <c r="G338" i="23" s="1"/>
  <c r="F338" i="23" a="1"/>
  <c r="F338" i="23" s="1"/>
  <c r="E338" i="23" a="1"/>
  <c r="E338" i="23" s="1"/>
  <c r="D338" i="23" a="1"/>
  <c r="D338" i="23" s="1"/>
  <c r="D124" i="23" a="1"/>
  <c r="D124" i="23" s="1"/>
  <c r="F124" i="23" a="1"/>
  <c r="F124" i="23" s="1"/>
  <c r="H124" i="23" a="1"/>
  <c r="H124" i="23" s="1"/>
  <c r="E124" i="23" a="1"/>
  <c r="E124" i="23" s="1"/>
  <c r="G124" i="23" a="1"/>
  <c r="G124" i="23" s="1"/>
  <c r="E93" i="23" a="1"/>
  <c r="E93" i="23" s="1"/>
  <c r="D93" i="23" a="1"/>
  <c r="D93" i="23" s="1"/>
  <c r="H93" i="23" a="1"/>
  <c r="H93" i="23" s="1"/>
  <c r="G93" i="23" a="1"/>
  <c r="G93" i="23" s="1"/>
  <c r="F93" i="23" a="1"/>
  <c r="F93" i="23" s="1"/>
  <c r="D49" i="23" a="1"/>
  <c r="D49" i="23" s="1"/>
  <c r="H49" i="23" a="1"/>
  <c r="H49" i="23" s="1"/>
  <c r="E49" i="23" a="1"/>
  <c r="E49" i="23" s="1"/>
  <c r="F49" i="23" a="1"/>
  <c r="F49" i="23" s="1"/>
  <c r="G49" i="23" a="1"/>
  <c r="G49" i="23" s="1"/>
  <c r="F168" i="23" a="1"/>
  <c r="F168" i="23" s="1"/>
  <c r="D168" i="23" a="1"/>
  <c r="D168" i="23" s="1"/>
  <c r="G168" i="23" a="1"/>
  <c r="G168" i="23" s="1"/>
  <c r="E168" i="23" a="1"/>
  <c r="E168" i="23" s="1"/>
  <c r="H168" i="23" a="1"/>
  <c r="H168" i="23" s="1"/>
  <c r="E270" i="23" a="1"/>
  <c r="E270" i="23" s="1"/>
  <c r="F270" i="23" a="1"/>
  <c r="F270" i="23" s="1"/>
  <c r="H270" i="23" a="1"/>
  <c r="H270" i="23" s="1"/>
  <c r="G270" i="23" a="1"/>
  <c r="G270" i="23" s="1"/>
  <c r="D270" i="23" a="1"/>
  <c r="D270" i="23" s="1"/>
  <c r="H198" i="23" a="1"/>
  <c r="H198" i="23" s="1"/>
  <c r="G198" i="23" a="1"/>
  <c r="G198" i="23" s="1"/>
  <c r="F198" i="23" a="1"/>
  <c r="F198" i="23" s="1"/>
  <c r="E198" i="23" a="1"/>
  <c r="E198" i="23" s="1"/>
  <c r="D198" i="23" a="1"/>
  <c r="D198" i="23" s="1"/>
  <c r="G21" i="23" a="1"/>
  <c r="G21" i="23" s="1"/>
  <c r="F21" i="23" a="1"/>
  <c r="F21" i="23" s="1"/>
  <c r="D21" i="23" a="1"/>
  <c r="D21" i="23" s="1"/>
  <c r="E21" i="23" a="1"/>
  <c r="E21" i="23" s="1"/>
  <c r="H21" i="23" a="1"/>
  <c r="H21" i="23" s="1"/>
  <c r="G341" i="23" a="1"/>
  <c r="G341" i="23" s="1"/>
  <c r="F341" i="23" a="1"/>
  <c r="F341" i="23" s="1"/>
  <c r="D341" i="23" a="1"/>
  <c r="D341" i="23" s="1"/>
  <c r="H341" i="23" a="1"/>
  <c r="H341" i="23" s="1"/>
  <c r="E341" i="23" a="1"/>
  <c r="E341" i="23" s="1"/>
  <c r="F131" i="23" a="1"/>
  <c r="F131" i="23" s="1"/>
  <c r="E131" i="23" a="1"/>
  <c r="E131" i="23" s="1"/>
  <c r="D131" i="23" a="1"/>
  <c r="D131" i="23" s="1"/>
  <c r="H131" i="23" a="1"/>
  <c r="H131" i="23" s="1"/>
  <c r="G131" i="23" a="1"/>
  <c r="G131" i="23" s="1"/>
  <c r="D311" i="23" a="1"/>
  <c r="D311" i="23" s="1"/>
  <c r="H311" i="23" a="1"/>
  <c r="H311" i="23" s="1"/>
  <c r="E311" i="23" a="1"/>
  <c r="E311" i="23" s="1"/>
  <c r="F311" i="23" a="1"/>
  <c r="F311" i="23" s="1"/>
  <c r="G311" i="23" a="1"/>
  <c r="G311" i="23" s="1"/>
  <c r="F447" i="23" a="1"/>
  <c r="F447" i="23" s="1"/>
  <c r="D447" i="23" a="1"/>
  <c r="D447" i="23" s="1"/>
  <c r="G447" i="23" a="1"/>
  <c r="G447" i="23" s="1"/>
  <c r="E447" i="23" a="1"/>
  <c r="E447" i="23" s="1"/>
  <c r="H447" i="23" a="1"/>
  <c r="H447" i="23" s="1"/>
  <c r="G268" i="23" a="1"/>
  <c r="G268" i="23" s="1"/>
  <c r="D268" i="23" a="1"/>
  <c r="D268" i="23" s="1"/>
  <c r="F268" i="23" a="1"/>
  <c r="F268" i="23" s="1"/>
  <c r="H268" i="23" a="1"/>
  <c r="H268" i="23" s="1"/>
  <c r="E268" i="23" a="1"/>
  <c r="E268" i="23" s="1"/>
  <c r="E122" i="23" a="1"/>
  <c r="E122" i="23" s="1"/>
  <c r="G122" i="23" a="1"/>
  <c r="G122" i="23" s="1"/>
  <c r="F122" i="23" a="1"/>
  <c r="F122" i="23" s="1"/>
  <c r="D122" i="23" a="1"/>
  <c r="D122" i="23" s="1"/>
  <c r="H122" i="23" a="1"/>
  <c r="H122" i="23" s="1"/>
  <c r="D85" i="23" a="1"/>
  <c r="D85" i="23" s="1"/>
  <c r="H85" i="23" a="1"/>
  <c r="H85" i="23" s="1"/>
  <c r="F85" i="23" a="1"/>
  <c r="F85" i="23" s="1"/>
  <c r="G85" i="23" a="1"/>
  <c r="G85" i="23" s="1"/>
  <c r="E85" i="23" a="1"/>
  <c r="E85" i="23" s="1"/>
  <c r="F202" i="23" a="1"/>
  <c r="F202" i="23" s="1"/>
  <c r="G202" i="23" a="1"/>
  <c r="G202" i="23" s="1"/>
  <c r="H202" i="23" a="1"/>
  <c r="H202" i="23" s="1"/>
  <c r="D202" i="23" a="1"/>
  <c r="D202" i="23" s="1"/>
  <c r="E202" i="23" a="1"/>
  <c r="E202" i="23" s="1"/>
  <c r="G375" i="23" a="1"/>
  <c r="G375" i="23" s="1"/>
  <c r="F375" i="23" a="1"/>
  <c r="F375" i="23" s="1"/>
  <c r="H375" i="23" a="1"/>
  <c r="H375" i="23" s="1"/>
  <c r="D375" i="23" a="1"/>
  <c r="D375" i="23" s="1"/>
  <c r="E375" i="23" a="1"/>
  <c r="E375" i="23" s="1"/>
  <c r="E196" i="23" a="1"/>
  <c r="E196" i="23" s="1"/>
  <c r="F196" i="23" a="1"/>
  <c r="F196" i="23" s="1"/>
  <c r="D196" i="23" a="1"/>
  <c r="D196" i="23" s="1"/>
  <c r="G196" i="23" a="1"/>
  <c r="G196" i="23" s="1"/>
  <c r="H196" i="23" a="1"/>
  <c r="H196" i="23" s="1"/>
  <c r="H339" i="23" a="1"/>
  <c r="H339" i="23" s="1"/>
  <c r="E339" i="23" a="1"/>
  <c r="E339" i="23" s="1"/>
  <c r="D339" i="23" a="1"/>
  <c r="D339" i="23" s="1"/>
  <c r="F339" i="23" a="1"/>
  <c r="F339" i="23" s="1"/>
  <c r="G339" i="23" a="1"/>
  <c r="G339" i="23" s="1"/>
  <c r="H52" i="23" a="1"/>
  <c r="H52" i="23" s="1"/>
  <c r="G52" i="23" a="1"/>
  <c r="G52" i="23" s="1"/>
  <c r="F52" i="23" a="1"/>
  <c r="F52" i="23" s="1"/>
  <c r="E52" i="23" a="1"/>
  <c r="E52" i="23" s="1"/>
  <c r="D52" i="23" a="1"/>
  <c r="D52" i="23" s="1"/>
  <c r="G374" i="23" a="1"/>
  <c r="G374" i="23" s="1"/>
  <c r="H374" i="23" a="1"/>
  <c r="H374" i="23" s="1"/>
  <c r="F374" i="23" a="1"/>
  <c r="F374" i="23" s="1"/>
  <c r="D374" i="23" a="1"/>
  <c r="D374" i="23" s="1"/>
  <c r="E374" i="23" a="1"/>
  <c r="E374" i="23" s="1"/>
  <c r="H483" i="23" a="1"/>
  <c r="H483" i="23" s="1"/>
  <c r="G483" i="23" a="1"/>
  <c r="G483" i="23" s="1"/>
  <c r="F483" i="23" a="1"/>
  <c r="F483" i="23" s="1"/>
  <c r="E483" i="23" a="1"/>
  <c r="E483" i="23" s="1"/>
  <c r="D483" i="23" a="1"/>
  <c r="D483" i="23" s="1"/>
  <c r="D373" i="23" a="1"/>
  <c r="D373" i="23" s="1"/>
  <c r="F373" i="23" a="1"/>
  <c r="F373" i="23" s="1"/>
  <c r="E373" i="23" a="1"/>
  <c r="E373" i="23" s="1"/>
  <c r="H373" i="23" a="1"/>
  <c r="H373" i="23" s="1"/>
  <c r="G373" i="23" a="1"/>
  <c r="G373" i="23" s="1"/>
  <c r="D165" i="23" a="1"/>
  <c r="D165" i="23" s="1"/>
  <c r="F165" i="23" a="1"/>
  <c r="F165" i="23" s="1"/>
  <c r="H165" i="23" a="1"/>
  <c r="H165" i="23" s="1"/>
  <c r="E165" i="23" a="1"/>
  <c r="E165" i="23" s="1"/>
  <c r="G165" i="23" a="1"/>
  <c r="G165" i="23" s="1"/>
  <c r="G96" i="23" a="1"/>
  <c r="G96" i="23" s="1"/>
  <c r="F96" i="23" a="1"/>
  <c r="F96" i="23" s="1"/>
  <c r="E96" i="23" a="1"/>
  <c r="E96" i="23" s="1"/>
  <c r="H96" i="23" a="1"/>
  <c r="H96" i="23" s="1"/>
  <c r="D96" i="23" a="1"/>
  <c r="D96" i="23" s="1"/>
  <c r="D83" i="23" a="1"/>
  <c r="D83" i="23" s="1"/>
  <c r="F83" i="23" a="1"/>
  <c r="F83" i="23" s="1"/>
  <c r="E83" i="23" a="1"/>
  <c r="E83" i="23" s="1"/>
  <c r="H83" i="23" a="1"/>
  <c r="H83" i="23" s="1"/>
  <c r="G83" i="23" a="1"/>
  <c r="G83" i="23" s="1"/>
  <c r="F337" i="23" a="1"/>
  <c r="F337" i="23" s="1"/>
  <c r="G337" i="23" a="1"/>
  <c r="G337" i="23" s="1"/>
  <c r="H337" i="23" a="1"/>
  <c r="H337" i="23" s="1"/>
  <c r="E337" i="23" a="1"/>
  <c r="E337" i="23" s="1"/>
  <c r="D337" i="23" a="1"/>
  <c r="D337" i="23" s="1"/>
  <c r="G457" i="23" a="1"/>
  <c r="G457" i="23" s="1"/>
  <c r="D457" i="23" a="1"/>
  <c r="D457" i="23" s="1"/>
  <c r="F457" i="23" a="1"/>
  <c r="F457" i="23" s="1"/>
  <c r="E457" i="23" a="1"/>
  <c r="E457" i="23" s="1"/>
  <c r="H457" i="23" a="1"/>
  <c r="H457" i="23" s="1"/>
  <c r="F299" i="23" a="1"/>
  <c r="F299" i="23" s="1"/>
  <c r="G299" i="23" a="1"/>
  <c r="G299" i="23" s="1"/>
  <c r="H299" i="23" a="1"/>
  <c r="H299" i="23" s="1"/>
  <c r="E299" i="23" a="1"/>
  <c r="E299" i="23" s="1"/>
  <c r="D299" i="23" a="1"/>
  <c r="D299" i="23" s="1"/>
  <c r="F200" i="23" a="1"/>
  <c r="F200" i="23" s="1"/>
  <c r="D200" i="23" a="1"/>
  <c r="D200" i="23" s="1"/>
  <c r="E200" i="23" a="1"/>
  <c r="E200" i="23" s="1"/>
  <c r="H200" i="23" a="1"/>
  <c r="H200" i="23" s="1"/>
  <c r="G200" i="23" a="1"/>
  <c r="G200" i="23" s="1"/>
  <c r="G239" i="23" a="1"/>
  <c r="G239" i="23" s="1"/>
  <c r="E239" i="23" a="1"/>
  <c r="E239" i="23" s="1"/>
  <c r="D239" i="23" a="1"/>
  <c r="D239" i="23" s="1"/>
  <c r="F239" i="23" a="1"/>
  <c r="F239" i="23" s="1"/>
  <c r="H239" i="23" a="1"/>
  <c r="H239" i="23" s="1"/>
  <c r="G90" i="23" a="1"/>
  <c r="G90" i="23" s="1"/>
  <c r="F90" i="23" a="1"/>
  <c r="F90" i="23" s="1"/>
  <c r="E90" i="23" a="1"/>
  <c r="E90" i="23" s="1"/>
  <c r="H90" i="23" a="1"/>
  <c r="H90" i="23" s="1"/>
  <c r="D90" i="23" a="1"/>
  <c r="D90" i="23" s="1"/>
  <c r="G410" i="23" a="1"/>
  <c r="G410" i="23" s="1"/>
  <c r="H410" i="23" a="1"/>
  <c r="H410" i="23" s="1"/>
  <c r="E410" i="23" a="1"/>
  <c r="E410" i="23" s="1"/>
  <c r="D410" i="23" a="1"/>
  <c r="D410" i="23" s="1"/>
  <c r="F410" i="23" a="1"/>
  <c r="F410" i="23" s="1"/>
  <c r="H205" i="23" a="1"/>
  <c r="H205" i="23" s="1"/>
  <c r="G205" i="23" a="1"/>
  <c r="G205" i="23" s="1"/>
  <c r="E205" i="23" a="1"/>
  <c r="E205" i="23" s="1"/>
  <c r="F205" i="23" a="1"/>
  <c r="F205" i="23" s="1"/>
  <c r="D205" i="23" a="1"/>
  <c r="D205" i="23" s="1"/>
  <c r="G349" i="23" a="1"/>
  <c r="G349" i="23" s="1"/>
  <c r="F349" i="23" a="1"/>
  <c r="F349" i="23" s="1"/>
  <c r="D349" i="23" a="1"/>
  <c r="D349" i="23" s="1"/>
  <c r="E349" i="23" a="1"/>
  <c r="E349" i="23" s="1"/>
  <c r="H349" i="23" a="1"/>
  <c r="H349" i="23" s="1"/>
  <c r="F309" i="23" a="1"/>
  <c r="F309" i="23" s="1"/>
  <c r="E309" i="23" a="1"/>
  <c r="E309" i="23" s="1"/>
  <c r="H309" i="23" a="1"/>
  <c r="H309" i="23" s="1"/>
  <c r="D309" i="23" a="1"/>
  <c r="D309" i="23" s="1"/>
  <c r="G309" i="23" a="1"/>
  <c r="G309" i="23" s="1"/>
  <c r="E53" i="23" a="1"/>
  <c r="E53" i="23" s="1"/>
  <c r="G53" i="23" a="1"/>
  <c r="G53" i="23" s="1"/>
  <c r="D53" i="23" a="1"/>
  <c r="D53" i="23" s="1"/>
  <c r="F53" i="23" a="1"/>
  <c r="F53" i="23" s="1"/>
  <c r="H53" i="23" a="1"/>
  <c r="H53" i="23" s="1"/>
  <c r="G240" i="23" a="1"/>
  <c r="G240" i="23" s="1"/>
  <c r="H240" i="23" a="1"/>
  <c r="H240" i="23" s="1"/>
  <c r="F240" i="23" a="1"/>
  <c r="F240" i="23" s="1"/>
  <c r="E240" i="23" a="1"/>
  <c r="E240" i="23" s="1"/>
  <c r="D240" i="23" a="1"/>
  <c r="D240" i="23" s="1"/>
  <c r="G201" i="23" a="1"/>
  <c r="G201" i="23" s="1"/>
  <c r="F201" i="23" a="1"/>
  <c r="F201" i="23" s="1"/>
  <c r="H201" i="23" a="1"/>
  <c r="H201" i="23" s="1"/>
  <c r="D201" i="23" a="1"/>
  <c r="D201" i="23" s="1"/>
  <c r="E201" i="23" a="1"/>
  <c r="E201" i="23" s="1"/>
  <c r="G345" i="23" a="1"/>
  <c r="G345" i="23" s="1"/>
  <c r="E345" i="23" a="1"/>
  <c r="E345" i="23" s="1"/>
  <c r="H345" i="23" a="1"/>
  <c r="H345" i="23" s="1"/>
  <c r="D345" i="23" a="1"/>
  <c r="D345" i="23" s="1"/>
  <c r="F345" i="23" a="1"/>
  <c r="F345" i="23" s="1"/>
  <c r="E163" i="23" a="1"/>
  <c r="E163" i="23" s="1"/>
  <c r="D163" i="23" a="1"/>
  <c r="D163" i="23" s="1"/>
  <c r="F163" i="23" a="1"/>
  <c r="F163" i="23" s="1"/>
  <c r="G163" i="23" a="1"/>
  <c r="G163" i="23" s="1"/>
  <c r="H163" i="23" a="1"/>
  <c r="H163" i="23" s="1"/>
  <c r="H347" i="23" a="1"/>
  <c r="H347" i="23" s="1"/>
  <c r="E347" i="23" a="1"/>
  <c r="E347" i="23" s="1"/>
  <c r="D347" i="23" a="1"/>
  <c r="D347" i="23" s="1"/>
  <c r="F347" i="23" a="1"/>
  <c r="F347" i="23" s="1"/>
  <c r="G347" i="23" a="1"/>
  <c r="G347" i="23" s="1"/>
  <c r="G23" i="23" a="1"/>
  <c r="G23" i="23" s="1"/>
  <c r="F23" i="23" a="1"/>
  <c r="F23" i="23" s="1"/>
  <c r="E23" i="23" a="1"/>
  <c r="E23" i="23" s="1"/>
  <c r="H23" i="23" a="1"/>
  <c r="H23" i="23" s="1"/>
  <c r="D23" i="23" a="1"/>
  <c r="D23" i="23" s="1"/>
  <c r="F155" i="23" a="1"/>
  <c r="F155" i="23" s="1"/>
  <c r="E155" i="23" a="1"/>
  <c r="E155" i="23" s="1"/>
  <c r="D155" i="23" a="1"/>
  <c r="D155" i="23" s="1"/>
  <c r="H155" i="23" a="1"/>
  <c r="H155" i="23" s="1"/>
  <c r="G155" i="23" a="1"/>
  <c r="G155" i="23" s="1"/>
  <c r="E444" i="23" a="1"/>
  <c r="E444" i="23" s="1"/>
  <c r="G444" i="23" a="1"/>
  <c r="G444" i="23" s="1"/>
  <c r="F444" i="23" a="1"/>
  <c r="F444" i="23" s="1"/>
  <c r="D444" i="23" a="1"/>
  <c r="D444" i="23" s="1"/>
  <c r="H444" i="23" a="1"/>
  <c r="H444" i="23" s="1"/>
  <c r="D308" i="23" a="1"/>
  <c r="D308" i="23" s="1"/>
  <c r="H308" i="23" a="1"/>
  <c r="H308" i="23" s="1"/>
  <c r="G308" i="23" a="1"/>
  <c r="G308" i="23" s="1"/>
  <c r="F308" i="23" a="1"/>
  <c r="F308" i="23" s="1"/>
  <c r="E308" i="23" a="1"/>
  <c r="E308" i="23" s="1"/>
  <c r="E371" i="23" a="1"/>
  <c r="E371" i="23" s="1"/>
  <c r="D371" i="23" a="1"/>
  <c r="D371" i="23" s="1"/>
  <c r="H371" i="23" a="1"/>
  <c r="H371" i="23" s="1"/>
  <c r="G371" i="23" a="1"/>
  <c r="G371" i="23" s="1"/>
  <c r="F371" i="23" a="1"/>
  <c r="F371" i="23" s="1"/>
  <c r="F54" i="23" a="1"/>
  <c r="F54" i="23" s="1"/>
  <c r="H54" i="23" a="1"/>
  <c r="H54" i="23" s="1"/>
  <c r="G54" i="23" a="1"/>
  <c r="G54" i="23" s="1"/>
  <c r="D54" i="23" a="1"/>
  <c r="D54" i="23" s="1"/>
  <c r="E54" i="23" a="1"/>
  <c r="E54" i="23" s="1"/>
  <c r="E336" i="23" a="1"/>
  <c r="E336" i="23" s="1"/>
  <c r="D336" i="23" a="1"/>
  <c r="D336" i="23" s="1"/>
  <c r="G336" i="23" a="1"/>
  <c r="G336" i="23" s="1"/>
  <c r="F336" i="23" a="1"/>
  <c r="F336" i="23" s="1"/>
  <c r="H336" i="23" a="1"/>
  <c r="H336" i="23" s="1"/>
  <c r="E300" i="23" a="1"/>
  <c r="E300" i="23" s="1"/>
  <c r="D300" i="23" a="1"/>
  <c r="D300" i="23" s="1"/>
  <c r="F300" i="23" a="1"/>
  <c r="F300" i="23" s="1"/>
  <c r="H300" i="23" a="1"/>
  <c r="H300" i="23" s="1"/>
  <c r="G300" i="23" a="1"/>
  <c r="G300" i="23" s="1"/>
  <c r="H236" i="23" a="1"/>
  <c r="H236" i="23" s="1"/>
  <c r="G236" i="23" a="1"/>
  <c r="G236" i="23" s="1"/>
  <c r="E236" i="23" a="1"/>
  <c r="E236" i="23" s="1"/>
  <c r="D236" i="23" a="1"/>
  <c r="D236" i="23" s="1"/>
  <c r="F236" i="23" a="1"/>
  <c r="F236" i="23" s="1"/>
  <c r="E91" i="23" a="1"/>
  <c r="E91" i="23" s="1"/>
  <c r="H91" i="23" a="1"/>
  <c r="H91" i="23" s="1"/>
  <c r="G91" i="23" a="1"/>
  <c r="G91" i="23" s="1"/>
  <c r="D91" i="23" a="1"/>
  <c r="D91" i="23" s="1"/>
  <c r="F91" i="23" a="1"/>
  <c r="F91" i="23" s="1"/>
  <c r="G413" i="23" a="1"/>
  <c r="G413" i="23" s="1"/>
  <c r="F413" i="23" a="1"/>
  <c r="F413" i="23" s="1"/>
  <c r="E413" i="23" a="1"/>
  <c r="E413" i="23" s="1"/>
  <c r="D413" i="23" a="1"/>
  <c r="D413" i="23" s="1"/>
  <c r="H413" i="23" a="1"/>
  <c r="H413" i="23" s="1"/>
  <c r="F94" i="23" a="1"/>
  <c r="F94" i="23" s="1"/>
  <c r="E94" i="23" a="1"/>
  <c r="E94" i="23" s="1"/>
  <c r="D94" i="23" a="1"/>
  <c r="D94" i="23" s="1"/>
  <c r="H94" i="23" a="1"/>
  <c r="H94" i="23" s="1"/>
  <c r="G94" i="23" a="1"/>
  <c r="G94" i="23" s="1"/>
  <c r="D456" i="23" a="1"/>
  <c r="D456" i="23" s="1"/>
  <c r="H456" i="23" a="1"/>
  <c r="H456" i="23" s="1"/>
  <c r="G456" i="23" a="1"/>
  <c r="G456" i="23" s="1"/>
  <c r="F456" i="23" a="1"/>
  <c r="F456" i="23" s="1"/>
  <c r="E456" i="23" a="1"/>
  <c r="E456" i="23" s="1"/>
  <c r="F162" i="23" a="1"/>
  <c r="F162" i="23" s="1"/>
  <c r="D162" i="23" a="1"/>
  <c r="D162" i="23" s="1"/>
  <c r="E162" i="23" a="1"/>
  <c r="E162" i="23" s="1"/>
  <c r="H162" i="23" a="1"/>
  <c r="H162" i="23" s="1"/>
  <c r="G162" i="23" a="1"/>
  <c r="G162" i="23" s="1"/>
  <c r="H84" i="23" a="1"/>
  <c r="H84" i="23" s="1"/>
  <c r="D84" i="23" a="1"/>
  <c r="D84" i="23" s="1"/>
  <c r="F84" i="23" a="1"/>
  <c r="F84" i="23" s="1"/>
  <c r="E84" i="23" a="1"/>
  <c r="E84" i="23" s="1"/>
  <c r="G84" i="23" a="1"/>
  <c r="G84" i="23" s="1"/>
  <c r="H272" i="23" a="1"/>
  <c r="H272" i="23" s="1"/>
  <c r="F272" i="23" a="1"/>
  <c r="F272" i="23" s="1"/>
  <c r="G272" i="23" a="1"/>
  <c r="G272" i="23" s="1"/>
  <c r="D272" i="23" a="1"/>
  <c r="D272" i="23" s="1"/>
  <c r="E272" i="23" a="1"/>
  <c r="E272" i="23" s="1"/>
  <c r="D237" i="23" a="1"/>
  <c r="D237" i="23" s="1"/>
  <c r="H237" i="23" a="1"/>
  <c r="H237" i="23" s="1"/>
  <c r="F237" i="23" a="1"/>
  <c r="F237" i="23" s="1"/>
  <c r="G237" i="23" a="1"/>
  <c r="G237" i="23" s="1"/>
  <c r="E237" i="23" a="1"/>
  <c r="E237" i="23" s="1"/>
  <c r="E335" i="23" a="1"/>
  <c r="E335" i="23" s="1"/>
  <c r="F335" i="23" a="1"/>
  <c r="F335" i="23" s="1"/>
  <c r="D335" i="23" a="1"/>
  <c r="D335" i="23" s="1"/>
  <c r="G335" i="23" a="1"/>
  <c r="G335" i="23" s="1"/>
  <c r="H335" i="23" a="1"/>
  <c r="H335" i="23" s="1"/>
  <c r="E378" i="23" a="1"/>
  <c r="E378" i="23" s="1"/>
  <c r="D378" i="23" a="1"/>
  <c r="D378" i="23" s="1"/>
  <c r="H378" i="23" a="1"/>
  <c r="H378" i="23" s="1"/>
  <c r="G378" i="23" a="1"/>
  <c r="G378" i="23" s="1"/>
  <c r="F378" i="23" a="1"/>
  <c r="F378" i="23" s="1"/>
  <c r="E60" i="23" a="1"/>
  <c r="E60" i="23" s="1"/>
  <c r="G60" i="23" a="1"/>
  <c r="G60" i="23" s="1"/>
  <c r="D60" i="23" a="1"/>
  <c r="D60" i="23" s="1"/>
  <c r="H60" i="23" a="1"/>
  <c r="H60" i="23" s="1"/>
  <c r="F60" i="23" a="1"/>
  <c r="F60" i="23" s="1"/>
  <c r="E415" i="23" a="1"/>
  <c r="E415" i="23" s="1"/>
  <c r="D415" i="23" a="1"/>
  <c r="D415" i="23" s="1"/>
  <c r="F415" i="23" a="1"/>
  <c r="F415" i="23" s="1"/>
  <c r="H415" i="23" a="1"/>
  <c r="H415" i="23" s="1"/>
  <c r="G415" i="23" a="1"/>
  <c r="G415" i="23" s="1"/>
  <c r="D381" i="23" a="1"/>
  <c r="D381" i="23" s="1"/>
  <c r="F381" i="23" a="1"/>
  <c r="F381" i="23" s="1"/>
  <c r="E381" i="23" a="1"/>
  <c r="E381" i="23" s="1"/>
  <c r="H381" i="23" a="1"/>
  <c r="H381" i="23" s="1"/>
  <c r="G381" i="23" a="1"/>
  <c r="G381" i="23" s="1"/>
  <c r="E480" i="23" a="1"/>
  <c r="E480" i="23" s="1"/>
  <c r="D480" i="23" a="1"/>
  <c r="D480" i="23" s="1"/>
  <c r="H480" i="23" a="1"/>
  <c r="H480" i="23" s="1"/>
  <c r="G480" i="23" a="1"/>
  <c r="G480" i="23" s="1"/>
  <c r="F480" i="23" a="1"/>
  <c r="F480" i="23" s="1"/>
  <c r="H449" i="23" a="1"/>
  <c r="H449" i="23" s="1"/>
  <c r="F449" i="23" a="1"/>
  <c r="F449" i="23" s="1"/>
  <c r="E449" i="23" a="1"/>
  <c r="E449" i="23" s="1"/>
  <c r="G449" i="23" a="1"/>
  <c r="G449" i="23" s="1"/>
  <c r="D449" i="23" a="1"/>
  <c r="D449" i="23" s="1"/>
  <c r="G197" i="23" a="1"/>
  <c r="G197" i="23" s="1"/>
  <c r="F197" i="23" a="1"/>
  <c r="F197" i="23" s="1"/>
  <c r="H197" i="23" a="1"/>
  <c r="H197" i="23" s="1"/>
  <c r="D197" i="23" a="1"/>
  <c r="D197" i="23" s="1"/>
  <c r="E197" i="23" a="1"/>
  <c r="E197" i="23" s="1"/>
  <c r="F421" i="23" a="1"/>
  <c r="F421" i="23" s="1"/>
  <c r="E421" i="23" a="1"/>
  <c r="E421" i="23" s="1"/>
  <c r="H421" i="23" a="1"/>
  <c r="H421" i="23" s="1"/>
  <c r="D421" i="23" a="1"/>
  <c r="D421" i="23" s="1"/>
  <c r="G421" i="23" a="1"/>
  <c r="G421" i="23" s="1"/>
  <c r="D157" i="23" a="1"/>
  <c r="D157" i="23" s="1"/>
  <c r="F157" i="23" a="1"/>
  <c r="F157" i="23" s="1"/>
  <c r="H157" i="23" a="1"/>
  <c r="H157" i="23" s="1"/>
  <c r="G157" i="23" a="1"/>
  <c r="G157" i="23" s="1"/>
  <c r="E157" i="23" a="1"/>
  <c r="E157" i="23" s="1"/>
  <c r="H194" i="23" a="1"/>
  <c r="H194" i="23" s="1"/>
  <c r="G194" i="23" a="1"/>
  <c r="G194" i="23" s="1"/>
  <c r="F194" i="23" a="1"/>
  <c r="F194" i="23" s="1"/>
  <c r="E194" i="23" a="1"/>
  <c r="E194" i="23" s="1"/>
  <c r="D194" i="23" a="1"/>
  <c r="D194" i="23" s="1"/>
  <c r="F453" i="23" a="1"/>
  <c r="F453" i="23" s="1"/>
  <c r="D453" i="23" a="1"/>
  <c r="D453" i="23" s="1"/>
  <c r="G453" i="23" a="1"/>
  <c r="G453" i="23" s="1"/>
  <c r="H453" i="23" a="1"/>
  <c r="H453" i="23" s="1"/>
  <c r="E453" i="23" a="1"/>
  <c r="E453" i="23" s="1"/>
  <c r="E55" i="23" a="1"/>
  <c r="E55" i="23" s="1"/>
  <c r="D55" i="23" a="1"/>
  <c r="D55" i="23" s="1"/>
  <c r="F55" i="23" a="1"/>
  <c r="F55" i="23" s="1"/>
  <c r="H55" i="23" a="1"/>
  <c r="H55" i="23" s="1"/>
  <c r="G55" i="23" a="1"/>
  <c r="G55" i="23" s="1"/>
  <c r="G312" i="23" a="1"/>
  <c r="G312" i="23" s="1"/>
  <c r="D312" i="23" a="1"/>
  <c r="D312" i="23" s="1"/>
  <c r="F312" i="23" a="1"/>
  <c r="F312" i="23" s="1"/>
  <c r="E312" i="23" a="1"/>
  <c r="E312" i="23" s="1"/>
  <c r="H312" i="23" a="1"/>
  <c r="H312" i="23" s="1"/>
  <c r="H87" i="23" a="1"/>
  <c r="H87" i="23" s="1"/>
  <c r="F87" i="23" a="1"/>
  <c r="F87" i="23" s="1"/>
  <c r="G87" i="23" a="1"/>
  <c r="G87" i="23" s="1"/>
  <c r="D87" i="23" a="1"/>
  <c r="D87" i="23" s="1"/>
  <c r="E87" i="23" a="1"/>
  <c r="E87" i="23" s="1"/>
  <c r="H340" i="23" a="1"/>
  <c r="H340" i="23" s="1"/>
  <c r="G340" i="23" a="1"/>
  <c r="G340" i="23" s="1"/>
  <c r="F340" i="23" a="1"/>
  <c r="F340" i="23" s="1"/>
  <c r="E340" i="23" a="1"/>
  <c r="E340" i="23" s="1"/>
  <c r="D340" i="23" a="1"/>
  <c r="D340" i="23" s="1"/>
  <c r="D417" i="23" a="1"/>
  <c r="D417" i="23" s="1"/>
  <c r="F417" i="23" a="1"/>
  <c r="F417" i="23" s="1"/>
  <c r="E417" i="23" a="1"/>
  <c r="E417" i="23" s="1"/>
  <c r="H417" i="23" a="1"/>
  <c r="H417" i="23" s="1"/>
  <c r="G417" i="23" a="1"/>
  <c r="G417" i="23" s="1"/>
  <c r="D445" i="23" a="1"/>
  <c r="D445" i="23" s="1"/>
  <c r="H445" i="23" a="1"/>
  <c r="H445" i="23" s="1"/>
  <c r="F445" i="23" a="1"/>
  <c r="F445" i="23" s="1"/>
  <c r="E445" i="23" a="1"/>
  <c r="E445" i="23" s="1"/>
  <c r="G445" i="23" a="1"/>
  <c r="G445" i="23" s="1"/>
  <c r="G450" i="23" a="1"/>
  <c r="G450" i="23" s="1"/>
  <c r="F450" i="23" a="1"/>
  <c r="F450" i="23" s="1"/>
  <c r="D450" i="23" a="1"/>
  <c r="D450" i="23" s="1"/>
  <c r="H450" i="23" a="1"/>
  <c r="H450" i="23" s="1"/>
  <c r="E450" i="23" a="1"/>
  <c r="E450" i="23" s="1"/>
  <c r="G22" i="23" a="1"/>
  <c r="G22" i="23" s="1"/>
  <c r="H22" i="23" a="1"/>
  <c r="H22" i="23" s="1"/>
  <c r="F22" i="23" a="1"/>
  <c r="F22" i="23" s="1"/>
  <c r="E22" i="23" a="1"/>
  <c r="E22" i="23" s="1"/>
  <c r="D22" i="23" a="1"/>
  <c r="D22" i="23" s="1"/>
  <c r="F89" i="23" a="1"/>
  <c r="F89" i="23" s="1"/>
  <c r="E89" i="23" a="1"/>
  <c r="E89" i="23" s="1"/>
  <c r="D89" i="23" a="1"/>
  <c r="D89" i="23" s="1"/>
  <c r="H89" i="23" a="1"/>
  <c r="H89" i="23" s="1"/>
  <c r="G89" i="23" a="1"/>
  <c r="G89" i="23" s="1"/>
  <c r="H120" i="23" a="1"/>
  <c r="H120" i="23" s="1"/>
  <c r="E120" i="23" a="1"/>
  <c r="E120" i="23" s="1"/>
  <c r="G120" i="23" a="1"/>
  <c r="G120" i="23" s="1"/>
  <c r="D120" i="23" a="1"/>
  <c r="D120" i="23" s="1"/>
  <c r="F120" i="23" a="1"/>
  <c r="F120" i="23" s="1"/>
  <c r="G412" i="23" a="1"/>
  <c r="G412" i="23" s="1"/>
  <c r="F412" i="23" a="1"/>
  <c r="F412" i="23" s="1"/>
  <c r="E412" i="23" a="1"/>
  <c r="E412" i="23" s="1"/>
  <c r="D412" i="23" a="1"/>
  <c r="D412" i="23" s="1"/>
  <c r="H412" i="23" a="1"/>
  <c r="H412" i="23" s="1"/>
  <c r="H342" i="23" a="1"/>
  <c r="H342" i="23" s="1"/>
  <c r="G342" i="23" a="1"/>
  <c r="G342" i="23" s="1"/>
  <c r="E342" i="23" a="1"/>
  <c r="E342" i="23" s="1"/>
  <c r="F342" i="23" a="1"/>
  <c r="F342" i="23" s="1"/>
  <c r="D342" i="23" a="1"/>
  <c r="D342" i="23" s="1"/>
  <c r="E235" i="23" a="1"/>
  <c r="E235" i="23" s="1"/>
  <c r="D235" i="23" a="1"/>
  <c r="D235" i="23" s="1"/>
  <c r="F235" i="23" a="1"/>
  <c r="F235" i="23" s="1"/>
  <c r="G235" i="23" a="1"/>
  <c r="G235" i="23" s="1"/>
  <c r="H235" i="23" a="1"/>
  <c r="H235" i="23" s="1"/>
  <c r="H383" i="23" a="1"/>
  <c r="H383" i="23" s="1"/>
  <c r="G383" i="23" a="1"/>
  <c r="G383" i="23" s="1"/>
  <c r="D383" i="23" a="1"/>
  <c r="D383" i="23" s="1"/>
  <c r="F383" i="23" a="1"/>
  <c r="F383" i="23" s="1"/>
  <c r="E383" i="23" a="1"/>
  <c r="E383" i="23" s="1"/>
  <c r="H377" i="23" a="1"/>
  <c r="H377" i="23" s="1"/>
  <c r="D377" i="23" a="1"/>
  <c r="D377" i="23" s="1"/>
  <c r="F377" i="23" a="1"/>
  <c r="F377" i="23" s="1"/>
  <c r="G377" i="23" a="1"/>
  <c r="G377" i="23" s="1"/>
  <c r="E377" i="23" a="1"/>
  <c r="E377" i="23" s="1"/>
  <c r="D232" i="23" a="1"/>
  <c r="D232" i="23" s="1"/>
  <c r="G232" i="23" a="1"/>
  <c r="G232" i="23" s="1"/>
  <c r="H232" i="23" a="1"/>
  <c r="H232" i="23" s="1"/>
  <c r="F232" i="23" a="1"/>
  <c r="F232" i="23" s="1"/>
  <c r="E232" i="23" a="1"/>
  <c r="E232" i="23" s="1"/>
  <c r="G385" i="23" a="1"/>
  <c r="G385" i="23" s="1"/>
  <c r="F385" i="23" a="1"/>
  <c r="F385" i="23" s="1"/>
  <c r="D385" i="23" a="1"/>
  <c r="D385" i="23" s="1"/>
  <c r="E385" i="23" a="1"/>
  <c r="E385" i="23" s="1"/>
  <c r="H385" i="23" a="1"/>
  <c r="H385" i="23" s="1"/>
  <c r="E56" i="23" a="1"/>
  <c r="E56" i="23" s="1"/>
  <c r="F56" i="23" a="1"/>
  <c r="F56" i="23" s="1"/>
  <c r="H56" i="23" a="1"/>
  <c r="H56" i="23" s="1"/>
  <c r="G56" i="23" a="1"/>
  <c r="G56" i="23" s="1"/>
  <c r="D56" i="23" a="1"/>
  <c r="D56" i="23" s="1"/>
  <c r="Y13" i="5"/>
  <c r="A17" i="2"/>
  <c r="A18" i="2" s="1"/>
  <c r="A19" i="2" s="1"/>
  <c r="A20" i="2" s="1"/>
  <c r="A21" i="2" s="1"/>
  <c r="A22" i="2" s="1"/>
  <c r="A23" i="2" s="1"/>
  <c r="A24" i="2" s="1"/>
  <c r="A25" i="2" s="1"/>
  <c r="A26" i="2" s="1"/>
  <c r="A27" i="2" s="1"/>
  <c r="A28" i="2" s="1"/>
  <c r="A29" i="2" s="1"/>
  <c r="A30" i="2" s="1"/>
  <c r="A31" i="2" s="1"/>
  <c r="A32" i="2" s="1"/>
  <c r="A33" i="2" s="1"/>
  <c r="A34" i="2" s="1"/>
  <c r="A35" i="2" s="1"/>
  <c r="A37" i="2" s="1"/>
  <c r="A38" i="2" s="1"/>
  <c r="A39" i="2" s="1"/>
  <c r="A40" i="2" s="1"/>
  <c r="A41" i="2" s="1"/>
  <c r="A42" i="2" s="1"/>
  <c r="A43" i="2" s="1"/>
  <c r="A44" i="2" s="1"/>
  <c r="A45" i="2" s="1"/>
  <c r="A46" i="2" s="1"/>
  <c r="A47" i="2" s="1"/>
  <c r="A48" i="2" s="1"/>
  <c r="A49" i="2" s="1"/>
  <c r="A50" i="2" s="1"/>
  <c r="A51" i="2" s="1"/>
  <c r="A52" i="2" s="1"/>
  <c r="A53" i="2" s="1"/>
  <c r="A54" i="2" s="1"/>
  <c r="A55" i="2" s="1"/>
  <c r="A56" i="2" s="1"/>
  <c r="A58" i="2" s="1"/>
  <c r="A59" i="2" s="1"/>
  <c r="A60" i="2" s="1"/>
  <c r="A61" i="2" s="1"/>
  <c r="A62" i="2" s="1"/>
  <c r="A63" i="2" s="1"/>
  <c r="A64" i="2" s="1"/>
  <c r="A65" i="2" s="1"/>
  <c r="A66" i="2" s="1"/>
  <c r="A67" i="2" s="1"/>
  <c r="A68" i="2" s="1"/>
  <c r="A69" i="2" s="1"/>
  <c r="A70" i="2" s="1"/>
  <c r="A71" i="2" s="1"/>
  <c r="A72" i="2" s="1"/>
  <c r="A73" i="2" s="1"/>
  <c r="A74" i="2" s="1"/>
  <c r="A75" i="2" s="1"/>
  <c r="A76" i="2" s="1"/>
  <c r="A77" i="2" s="1"/>
  <c r="A79" i="2" s="1"/>
  <c r="A80" i="2" s="1"/>
  <c r="A81" i="2" s="1"/>
  <c r="A82" i="2" s="1"/>
  <c r="A83" i="2" s="1"/>
  <c r="A84" i="2" s="1"/>
  <c r="A85" i="2" s="1"/>
  <c r="A86" i="2" s="1"/>
  <c r="A87" i="2" s="1"/>
  <c r="A88" i="2" s="1"/>
  <c r="A89" i="2" s="1"/>
  <c r="A90" i="2" s="1"/>
  <c r="A91" i="2" s="1"/>
  <c r="A92" i="2" s="1"/>
  <c r="A93" i="2" s="1"/>
  <c r="A94" i="2" s="1"/>
  <c r="A95" i="2" s="1"/>
  <c r="A96" i="2" s="1"/>
  <c r="A97" i="2" s="1"/>
  <c r="A98"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J36" i="2"/>
  <c r="M11" i="2" s="1"/>
  <c r="B28" i="2" l="1"/>
  <c r="E15" i="2" l="1"/>
  <c r="E13" i="2"/>
  <c r="F13" i="2" s="1"/>
  <c r="G13" i="2" s="1"/>
  <c r="H13" i="2" s="1"/>
  <c r="I13" i="2" s="1"/>
  <c r="J13" i="2" s="1"/>
  <c r="K13" i="2" s="1"/>
  <c r="L13" i="2" s="1"/>
  <c r="M13" i="2" s="1"/>
  <c r="N13" i="2" s="1"/>
  <c r="O13" i="2" s="1"/>
  <c r="P13" i="2" s="1"/>
  <c r="Q13" i="2" s="1"/>
  <c r="R13" i="2" s="1"/>
  <c r="S13" i="2" s="1"/>
  <c r="I7" i="5"/>
  <c r="Y31" i="5"/>
  <c r="V7" i="5"/>
  <c r="J12" i="5"/>
  <c r="B12" i="5"/>
  <c r="B11" i="5"/>
  <c r="B17" i="2"/>
  <c r="B18" i="2"/>
  <c r="A13" i="23" s="1" a="1"/>
  <c r="A13" i="23" s="1"/>
  <c r="B19" i="2"/>
  <c r="B20" i="2"/>
  <c r="B35" i="2"/>
  <c r="A19" i="23" s="1" a="1"/>
  <c r="A19" i="23" s="1"/>
  <c r="B34" i="2"/>
  <c r="B33" i="2"/>
  <c r="B32" i="2"/>
  <c r="B31" i="2"/>
  <c r="B30" i="2"/>
  <c r="B29" i="2"/>
  <c r="A18" i="23" s="1" a="1"/>
  <c r="A18" i="23" s="1"/>
  <c r="B27" i="2"/>
  <c r="B26" i="2"/>
  <c r="A17" i="23" s="1" a="1"/>
  <c r="A17" i="23" s="1"/>
  <c r="B25" i="2"/>
  <c r="A16" i="23" s="1" a="1"/>
  <c r="A16" i="23" s="1"/>
  <c r="B24" i="2"/>
  <c r="A15" i="23" s="1" a="1"/>
  <c r="A15" i="23" s="1"/>
  <c r="B23" i="2"/>
  <c r="B22" i="2"/>
  <c r="B21" i="2"/>
  <c r="A14" i="23" s="1" a="1"/>
  <c r="A14" i="23" s="1"/>
  <c r="AR35" i="2"/>
  <c r="D13" i="8"/>
  <c r="C13" i="8"/>
  <c r="E13" i="8"/>
  <c r="T77" i="17"/>
  <c r="T76" i="17"/>
  <c r="T75" i="17"/>
  <c r="T74" i="17"/>
  <c r="T73" i="17"/>
  <c r="T72" i="17"/>
  <c r="W57" i="17"/>
  <c r="W56" i="17"/>
  <c r="W55" i="17"/>
  <c r="W54" i="17"/>
  <c r="W53" i="17"/>
  <c r="W52" i="17"/>
  <c r="W51" i="17"/>
  <c r="W50" i="17"/>
  <c r="W49" i="17"/>
  <c r="W48" i="17"/>
  <c r="W47" i="17"/>
  <c r="W46" i="17"/>
  <c r="W45" i="17"/>
  <c r="W44" i="17"/>
  <c r="W43" i="17"/>
  <c r="W42" i="17"/>
  <c r="W41" i="17"/>
  <c r="W40" i="17"/>
  <c r="W39" i="17"/>
  <c r="BV36" i="17"/>
  <c r="W36" i="17"/>
  <c r="BV35" i="17"/>
  <c r="W35" i="17"/>
  <c r="BV32" i="17"/>
  <c r="C1" i="15"/>
  <c r="D1" i="15" s="1"/>
  <c r="B288" i="1"/>
  <c r="B289" i="1"/>
  <c r="A299" i="1"/>
  <c r="C5" i="1"/>
  <c r="D5" i="1"/>
  <c r="AG5" i="1"/>
  <c r="AF5" i="1"/>
  <c r="AE5" i="1"/>
  <c r="AD5" i="1"/>
  <c r="AC5" i="1"/>
  <c r="AB5" i="1"/>
  <c r="AA5" i="1"/>
  <c r="Z5" i="1"/>
  <c r="Y5" i="1"/>
  <c r="X5" i="1"/>
  <c r="W5" i="1"/>
  <c r="V5" i="1"/>
  <c r="U5" i="1"/>
  <c r="T5" i="1"/>
  <c r="S5" i="1"/>
  <c r="R5" i="1"/>
  <c r="M5" i="1"/>
  <c r="L5" i="1"/>
  <c r="Q5" i="1"/>
  <c r="P5" i="1"/>
  <c r="O5" i="1"/>
  <c r="N5" i="1"/>
  <c r="K5" i="1"/>
  <c r="J5" i="1"/>
  <c r="I5" i="1"/>
  <c r="H5" i="1"/>
  <c r="G5" i="1"/>
  <c r="F5" i="1"/>
  <c r="E5" i="1"/>
  <c r="F14" i="23" l="1" a="1"/>
  <c r="F14" i="23" s="1"/>
  <c r="H14" i="23" a="1"/>
  <c r="H14" i="23" s="1"/>
  <c r="E14" i="23" a="1"/>
  <c r="E14" i="23" s="1"/>
  <c r="G14" i="23" a="1"/>
  <c r="G14" i="23" s="1"/>
  <c r="D14" i="23" a="1"/>
  <c r="D14" i="23" s="1"/>
  <c r="H15" i="23" a="1"/>
  <c r="H15" i="23" s="1"/>
  <c r="E15" i="23" a="1"/>
  <c r="E15" i="23" s="1"/>
  <c r="D15" i="23" a="1"/>
  <c r="D15" i="23" s="1"/>
  <c r="G15" i="23" a="1"/>
  <c r="G15" i="23" s="1"/>
  <c r="F15" i="23" a="1"/>
  <c r="F15" i="23" s="1"/>
  <c r="E13" i="23" a="1"/>
  <c r="E13" i="23" s="1"/>
  <c r="D13" i="23" a="1"/>
  <c r="D13" i="23" s="1"/>
  <c r="H13" i="23" a="1"/>
  <c r="H13" i="23" s="1"/>
  <c r="G13" i="23" a="1"/>
  <c r="G13" i="23" s="1"/>
  <c r="F13" i="23" a="1"/>
  <c r="F13" i="23" s="1"/>
  <c r="H16" i="23" a="1"/>
  <c r="H16" i="23" s="1"/>
  <c r="G16" i="23" a="1"/>
  <c r="G16" i="23" s="1"/>
  <c r="F16" i="23" a="1"/>
  <c r="F16" i="23" s="1"/>
  <c r="E16" i="23" a="1"/>
  <c r="E16" i="23" s="1"/>
  <c r="D16" i="23" a="1"/>
  <c r="D16" i="23" s="1"/>
  <c r="G17" i="23" a="1"/>
  <c r="G17" i="23" s="1"/>
  <c r="H17" i="23" a="1"/>
  <c r="H17" i="23" s="1"/>
  <c r="F17" i="23" a="1"/>
  <c r="F17" i="23" s="1"/>
  <c r="D17" i="23" a="1"/>
  <c r="D17" i="23" s="1"/>
  <c r="E17" i="23" a="1"/>
  <c r="E17" i="23" s="1"/>
  <c r="H18" i="23" a="1"/>
  <c r="H18" i="23" s="1"/>
  <c r="G18" i="23" a="1"/>
  <c r="G18" i="23" s="1"/>
  <c r="F18" i="23" a="1"/>
  <c r="F18" i="23" s="1"/>
  <c r="E18" i="23" a="1"/>
  <c r="E18" i="23" s="1"/>
  <c r="D18" i="23" a="1"/>
  <c r="D18" i="23" s="1"/>
  <c r="F19" i="23" a="1"/>
  <c r="F19" i="23" s="1"/>
  <c r="H19" i="23" a="1"/>
  <c r="H19" i="23" s="1"/>
  <c r="E19" i="23" a="1"/>
  <c r="E19" i="23" s="1"/>
  <c r="D19" i="23" a="1"/>
  <c r="D19" i="23" s="1"/>
  <c r="G19" i="23" a="1"/>
  <c r="G19" i="23" s="1"/>
  <c r="F15" i="2"/>
  <c r="J16" i="5"/>
  <c r="J19" i="5" s="1"/>
  <c r="G15" i="2"/>
  <c r="J25" i="5" l="1"/>
  <c r="Y15" i="5"/>
  <c r="H15" i="2"/>
  <c r="I15" i="2" l="1"/>
  <c r="J15" i="2" l="1"/>
  <c r="K15" i="2" l="1"/>
  <c r="L15" i="2" l="1"/>
  <c r="M15" i="2" l="1"/>
  <c r="N15" i="2" l="1"/>
  <c r="O15" i="2" l="1"/>
  <c r="P15" i="2" l="1"/>
  <c r="Q15" i="2" l="1"/>
  <c r="R15" i="2" l="1"/>
  <c r="T13" i="2" l="1"/>
  <c r="S15" i="2"/>
  <c r="U13" i="2" l="1"/>
  <c r="T15" i="2"/>
  <c r="V13" i="2" l="1"/>
  <c r="U15" i="2"/>
  <c r="V15" i="2" l="1"/>
  <c r="W13" i="2"/>
  <c r="X13" i="2" l="1"/>
  <c r="W15" i="2"/>
  <c r="X15" i="2" l="1"/>
  <c r="Y13" i="2"/>
  <c r="Y15" i="2" l="1"/>
  <c r="Z13" i="2"/>
  <c r="Z15" i="2" l="1"/>
  <c r="AA13" i="2"/>
  <c r="AB13" i="2" l="1"/>
  <c r="AA15" i="2"/>
  <c r="AC13" i="2" l="1"/>
  <c r="AB15" i="2"/>
  <c r="AC15" i="2" l="1"/>
  <c r="AD13" i="2"/>
  <c r="AE13" i="2" l="1"/>
  <c r="AD15" i="2"/>
  <c r="AF13" i="2" l="1"/>
  <c r="AE15" i="2"/>
  <c r="AF15" i="2" l="1"/>
  <c r="AG13" i="2"/>
  <c r="AG15" i="2" l="1"/>
  <c r="AH13" i="2"/>
  <c r="AI13" i="2" l="1"/>
  <c r="AI15" i="2" s="1"/>
  <c r="AH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Smith CPA, MBA</author>
  </authors>
  <commentList>
    <comment ref="E38" authorId="0" shapeId="0" xr:uid="{00000000-0006-0000-0000-000001000000}">
      <text>
        <r>
          <rPr>
            <sz val="8"/>
            <color indexed="81"/>
            <rFont val="Comic Sans MS"/>
            <family val="4"/>
          </rPr>
          <t>This red triangle indicates there is an instructional comment for this field.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Division of Public Assistance</author>
  </authors>
  <commentList>
    <comment ref="C2" authorId="0" shapeId="0" xr:uid="{00000000-0006-0000-0300-000001000000}">
      <text>
        <r>
          <rPr>
            <b/>
            <sz val="8"/>
            <color indexed="81"/>
            <rFont val="Tahoma"/>
            <family val="2"/>
          </rPr>
          <t>Billing Month Numeric
(mm)</t>
        </r>
      </text>
    </comment>
    <comment ref="D2" authorId="0" shapeId="0" xr:uid="{00000000-0006-0000-0300-000002000000}">
      <text>
        <r>
          <rPr>
            <b/>
            <sz val="8"/>
            <color indexed="81"/>
            <rFont val="Tahoma"/>
            <family val="2"/>
          </rPr>
          <t>Billing Year</t>
        </r>
        <r>
          <rPr>
            <sz val="8"/>
            <color indexed="81"/>
            <rFont val="Tahoma"/>
            <family val="2"/>
          </rPr>
          <t xml:space="preserve">
MUST be full year (yyyy)
</t>
        </r>
      </text>
    </comment>
    <comment ref="A6" authorId="0" shapeId="0" xr:uid="{00000000-0006-0000-0300-000003000000}">
      <text>
        <r>
          <rPr>
            <b/>
            <sz val="8"/>
            <color indexed="81"/>
            <rFont val="Tahoma"/>
            <family val="2"/>
          </rPr>
          <t xml:space="preserve">A -OCS Authorizations
E - for Child Care Assistance enrollment or attendance
O - for Self pay 
</t>
        </r>
        <r>
          <rPr>
            <sz val="8"/>
            <color indexed="81"/>
            <rFont val="Tahoma"/>
            <family val="2"/>
          </rPr>
          <t xml:space="preserve">
</t>
        </r>
      </text>
    </comment>
    <comment ref="B6" authorId="0" shapeId="0" xr:uid="{00000000-0006-0000-0300-000004000000}">
      <text>
        <r>
          <rPr>
            <b/>
            <sz val="8"/>
            <color indexed="81"/>
            <rFont val="Tahoma"/>
            <family val="2"/>
          </rPr>
          <t xml:space="preserve">Child's First and Last Name.
</t>
        </r>
        <r>
          <rPr>
            <sz val="8"/>
            <color indexed="81"/>
            <rFont val="Tahoma"/>
            <family val="2"/>
          </rPr>
          <t xml:space="preserve">
</t>
        </r>
      </text>
    </comment>
    <comment ref="C6" authorId="0" shapeId="0" xr:uid="{00000000-0006-0000-0300-000005000000}">
      <text>
        <r>
          <rPr>
            <b/>
            <sz val="8"/>
            <color indexed="81"/>
            <rFont val="Tahoma"/>
            <family val="2"/>
          </rPr>
          <t xml:space="preserve">F- For Full Time
P- For Part Time
</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Smith CPA, MBA</author>
  </authors>
  <commentList>
    <comment ref="AD10" authorId="0" shapeId="0" xr:uid="{00000000-0006-0000-0400-000001000000}">
      <text>
        <r>
          <rPr>
            <sz val="10"/>
            <color indexed="81"/>
            <rFont val="Comic Sans MS"/>
            <family val="4"/>
          </rPr>
          <t>Select the current reporting month.  The days, dates and total number of days will adjust automatically. 
Then proceed to the first day for the first child and begin entering attendance.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<sst xmlns="http://schemas.openxmlformats.org/spreadsheetml/2006/main" count="1696" uniqueCount="598">
  <si>
    <t>Name</t>
  </si>
  <si>
    <t>For Office Use Only</t>
  </si>
  <si>
    <t>F</t>
  </si>
  <si>
    <t>S</t>
  </si>
  <si>
    <t>M</t>
  </si>
  <si>
    <t>T</t>
  </si>
  <si>
    <t>W</t>
  </si>
  <si>
    <t>TH</t>
  </si>
  <si>
    <t>SU</t>
  </si>
  <si>
    <t>DATE</t>
  </si>
  <si>
    <t>"</t>
  </si>
  <si>
    <t>Attendance</t>
  </si>
  <si>
    <t>Enrollement</t>
  </si>
  <si>
    <t>First and Last</t>
  </si>
  <si>
    <t>Anchorage</t>
  </si>
  <si>
    <t>Haines</t>
  </si>
  <si>
    <t>Fairbanks</t>
  </si>
  <si>
    <t>Kodiak</t>
  </si>
  <si>
    <t>Valdez</t>
  </si>
  <si>
    <t>Cordova</t>
  </si>
  <si>
    <t>Chugiak</t>
  </si>
  <si>
    <t>Homer</t>
  </si>
  <si>
    <t>Douglas</t>
  </si>
  <si>
    <t>Craig</t>
  </si>
  <si>
    <t>North Pole</t>
  </si>
  <si>
    <t>Eagle River</t>
  </si>
  <si>
    <t>Juneau</t>
  </si>
  <si>
    <t>Ketchikan</t>
  </si>
  <si>
    <t>Talkeetna</t>
  </si>
  <si>
    <t>Petersburg</t>
  </si>
  <si>
    <t>Seward</t>
  </si>
  <si>
    <t>Sitka</t>
  </si>
  <si>
    <t>Wrangell</t>
  </si>
  <si>
    <t>Skagway</t>
  </si>
  <si>
    <t>Healy</t>
  </si>
  <si>
    <t>Nome</t>
  </si>
  <si>
    <t>Kotzebue</t>
  </si>
  <si>
    <t xml:space="preserve">1.  Write the number of full-time equivalent children in </t>
  </si>
  <si>
    <t xml:space="preserve">                                                           CHILD CARE PROGRAM OFFICE</t>
  </si>
  <si>
    <t>3.  Enter the geographically adjusted rate for your</t>
  </si>
  <si>
    <t>A-E-O</t>
  </si>
  <si>
    <t>Palmer</t>
  </si>
  <si>
    <t>Wasilla</t>
  </si>
  <si>
    <t>Salcha</t>
  </si>
  <si>
    <t>CHILD CARE GRANT RATE SCHEDULE</t>
  </si>
  <si>
    <t>Big Lake</t>
  </si>
  <si>
    <t>Kenai</t>
  </si>
  <si>
    <t>Soldotna</t>
  </si>
  <si>
    <t>Delta Junction</t>
  </si>
  <si>
    <t>Barrow</t>
  </si>
  <si>
    <t xml:space="preserve"> </t>
  </si>
  <si>
    <t>adsf</t>
  </si>
  <si>
    <t>adf</t>
  </si>
  <si>
    <t>asdf</t>
  </si>
  <si>
    <t>sdf</t>
  </si>
  <si>
    <t>d</t>
  </si>
  <si>
    <t>fasd</t>
  </si>
  <si>
    <t>fsd</t>
  </si>
  <si>
    <t>f</t>
  </si>
  <si>
    <t>df</t>
  </si>
  <si>
    <t>sadf</t>
  </si>
  <si>
    <t>ddsf</t>
  </si>
  <si>
    <t>sdaf</t>
  </si>
  <si>
    <t>sd</t>
  </si>
  <si>
    <t>fsa</t>
  </si>
  <si>
    <t>dfas</t>
  </si>
  <si>
    <t>a</t>
  </si>
  <si>
    <t>fa</t>
  </si>
  <si>
    <t>adfa</t>
  </si>
  <si>
    <t>sdfasdf</t>
  </si>
  <si>
    <t>fsdf</t>
  </si>
  <si>
    <t>fs</t>
  </si>
  <si>
    <t>asd</t>
  </si>
  <si>
    <t>afd</t>
  </si>
  <si>
    <t>dsf</t>
  </si>
  <si>
    <t>s</t>
  </si>
  <si>
    <t>asfd</t>
  </si>
  <si>
    <t>adsfas</t>
  </si>
  <si>
    <t>afa</t>
  </si>
  <si>
    <t>sfda</t>
  </si>
  <si>
    <t>sfa</t>
  </si>
  <si>
    <t>asdfa</t>
  </si>
  <si>
    <t>sdfsd</t>
  </si>
  <si>
    <t>fasdf</t>
  </si>
  <si>
    <t>as</t>
  </si>
  <si>
    <t>fas</t>
  </si>
  <si>
    <t>aff</t>
  </si>
  <si>
    <t>af</t>
  </si>
  <si>
    <t>fda</t>
  </si>
  <si>
    <t>dasd</t>
  </si>
  <si>
    <t>sfasd</t>
  </si>
  <si>
    <t>dfs</t>
  </si>
  <si>
    <t>sads</t>
  </si>
  <si>
    <t>dfasdf</t>
  </si>
  <si>
    <t>aasd</t>
  </si>
  <si>
    <t>dsfdf</t>
  </si>
  <si>
    <t>fdaa</t>
  </si>
  <si>
    <t>dasdf</t>
  </si>
  <si>
    <t>afasdf</t>
  </si>
  <si>
    <t>dfa</t>
  </si>
  <si>
    <t>dfasf</t>
  </si>
  <si>
    <t>ads</t>
  </si>
  <si>
    <t>das</t>
  </si>
  <si>
    <t>fd</t>
  </si>
  <si>
    <t>o</t>
  </si>
  <si>
    <t>Ad</t>
  </si>
  <si>
    <t>e</t>
  </si>
  <si>
    <t>City</t>
  </si>
  <si>
    <t>Days of Week:</t>
  </si>
  <si>
    <t>Su</t>
  </si>
  <si>
    <t>Tu</t>
  </si>
  <si>
    <t>Th</t>
  </si>
  <si>
    <t>Sa</t>
  </si>
  <si>
    <t>jane doe</t>
  </si>
  <si>
    <t>Phone: (907) 269-4500   Toll Free:  (888) 268-4632</t>
  </si>
  <si>
    <t>Anchorage, AK 99524-1809</t>
  </si>
  <si>
    <t xml:space="preserve">                                                          </t>
  </si>
  <si>
    <t xml:space="preserve"> CHILD CARE PROGRAM OFFICE</t>
  </si>
  <si>
    <t xml:space="preserve">
</t>
  </si>
  <si>
    <t>providername</t>
  </si>
  <si>
    <t>facstat</t>
  </si>
  <si>
    <t>provtype</t>
  </si>
  <si>
    <t>providerid</t>
  </si>
  <si>
    <t>issuedate</t>
  </si>
  <si>
    <t>expiredate</t>
  </si>
  <si>
    <t>vendornum</t>
  </si>
  <si>
    <t>phoneprimary</t>
  </si>
  <si>
    <t>loccity</t>
  </si>
  <si>
    <t>mailaddr1</t>
  </si>
  <si>
    <t>mailaddr2</t>
  </si>
  <si>
    <t>mailcity</t>
  </si>
  <si>
    <t>mailstate</t>
  </si>
  <si>
    <t>mailzip</t>
  </si>
  <si>
    <t>Licensed Center</t>
  </si>
  <si>
    <t>AK</t>
  </si>
  <si>
    <t>99514</t>
  </si>
  <si>
    <t>99508</t>
  </si>
  <si>
    <t>Licensed Home</t>
  </si>
  <si>
    <t>99654</t>
  </si>
  <si>
    <t>Active/Open</t>
  </si>
  <si>
    <t>Sterling</t>
  </si>
  <si>
    <t>99835</t>
  </si>
  <si>
    <t>A</t>
  </si>
  <si>
    <t>O</t>
  </si>
  <si>
    <t>Auth Type</t>
  </si>
  <si>
    <t>P</t>
  </si>
  <si>
    <t>= Full Time</t>
  </si>
  <si>
    <t>= Part Time</t>
  </si>
  <si>
    <t>= Absent</t>
  </si>
  <si>
    <t>X</t>
  </si>
  <si>
    <t>= OCS Authorizations</t>
  </si>
  <si>
    <t>= Self-pay or Other</t>
  </si>
  <si>
    <t>N</t>
  </si>
  <si>
    <t>Child's Last Name, First Name</t>
  </si>
  <si>
    <t>Authorization Types (Drop-Down List)</t>
  </si>
  <si>
    <t>CHILD CARE PROGRAM OFFICE</t>
  </si>
  <si>
    <t>= Other "Self-Pay"</t>
  </si>
  <si>
    <t>Ln</t>
  </si>
  <si>
    <t>open24_7</t>
  </si>
  <si>
    <t>appname</t>
  </si>
  <si>
    <t>locaddr1</t>
  </si>
  <si>
    <t>locaddr2</t>
  </si>
  <si>
    <t>locstate</t>
  </si>
  <si>
    <t>loczip</t>
  </si>
  <si>
    <t>adminemail</t>
  </si>
  <si>
    <t>Trapper Creek</t>
  </si>
  <si>
    <t>Girdwood</t>
  </si>
  <si>
    <t>Nikiski</t>
  </si>
  <si>
    <t>RUC06219</t>
  </si>
  <si>
    <t>A Touch Of Home Childcare &amp; Learning Ctr</t>
  </si>
  <si>
    <t>Sieler, Brandi L</t>
  </si>
  <si>
    <t>291 E Paulson Ave</t>
  </si>
  <si>
    <t>touchofhome@gmail.com</t>
  </si>
  <si>
    <t>907-357-2237</t>
  </si>
  <si>
    <t>TAG90144</t>
  </si>
  <si>
    <t>George, Tina A</t>
  </si>
  <si>
    <t>907-337-5920</t>
  </si>
  <si>
    <t>TFP84103</t>
  </si>
  <si>
    <t>3 To 5 Preschool, Inc.</t>
  </si>
  <si>
    <t>Poitra, Honey L</t>
  </si>
  <si>
    <t>threeto5preschool@yahoo.com</t>
  </si>
  <si>
    <t>907-747-6898</t>
  </si>
  <si>
    <t>A Child's World</t>
  </si>
  <si>
    <t>P O Box 103</t>
  </si>
  <si>
    <t>P O Box 141602</t>
  </si>
  <si>
    <t>110 College Dr Room 101</t>
  </si>
  <si>
    <t>4244 E. 8Th Ave</t>
  </si>
  <si>
    <t>291 E. Paulson Ave</t>
  </si>
  <si>
    <t>Please use ALL CAPITAL letters</t>
  </si>
  <si>
    <t>Travel Planners</t>
  </si>
  <si>
    <t>Phone</t>
  </si>
  <si>
    <t>Heir #</t>
  </si>
  <si>
    <t>Carrier</t>
  </si>
  <si>
    <t>Advance?</t>
  </si>
  <si>
    <t>Hotel/Car</t>
  </si>
  <si>
    <t>Alma Parker</t>
  </si>
  <si>
    <t>Alaska Air</t>
  </si>
  <si>
    <t>One-Card/ATM</t>
  </si>
  <si>
    <t>SUN</t>
  </si>
  <si>
    <t>Bonnie Caress</t>
  </si>
  <si>
    <t>ERA/Hoth</t>
  </si>
  <si>
    <t>No</t>
  </si>
  <si>
    <t>Hotel Only</t>
  </si>
  <si>
    <t>MON</t>
  </si>
  <si>
    <t>Request Type:</t>
  </si>
  <si>
    <t>Unit Types:</t>
  </si>
  <si>
    <t>Printer Types:</t>
  </si>
  <si>
    <t>Black Ink</t>
  </si>
  <si>
    <t>Color</t>
  </si>
  <si>
    <t>Courtney Wendel</t>
  </si>
  <si>
    <t>Grant Av</t>
  </si>
  <si>
    <t>Yes</t>
  </si>
  <si>
    <t>Car Only</t>
  </si>
  <si>
    <t>TUE</t>
  </si>
  <si>
    <t>Request for Quote</t>
  </si>
  <si>
    <t>Box</t>
  </si>
  <si>
    <t>HP 4000</t>
  </si>
  <si>
    <t>Danny Templeton</t>
  </si>
  <si>
    <t>Hagland</t>
  </si>
  <si>
    <t>Hotel+Car</t>
  </si>
  <si>
    <t>WED</t>
  </si>
  <si>
    <t>Purchase Order</t>
  </si>
  <si>
    <t>Dozen</t>
  </si>
  <si>
    <t>HP 5000</t>
  </si>
  <si>
    <t>Jeff March</t>
  </si>
  <si>
    <t>Other</t>
  </si>
  <si>
    <t>THU</t>
  </si>
  <si>
    <t>Credit Card Purchase</t>
  </si>
  <si>
    <t>Each</t>
  </si>
  <si>
    <t>HP 6000</t>
  </si>
  <si>
    <t>Kari Lindsey</t>
  </si>
  <si>
    <t>Penn Air</t>
  </si>
  <si>
    <t>FRI</t>
  </si>
  <si>
    <t>Pack</t>
  </si>
  <si>
    <t>Lisa Gibbs</t>
  </si>
  <si>
    <t>Shannon</t>
  </si>
  <si>
    <t>Seating Preferences:</t>
  </si>
  <si>
    <t>SAT</t>
  </si>
  <si>
    <t>Pad</t>
  </si>
  <si>
    <t>Marilyn Cowles</t>
  </si>
  <si>
    <t>No Preference</t>
  </si>
  <si>
    <t>Roll</t>
  </si>
  <si>
    <t>Michelle Henn</t>
  </si>
  <si>
    <t>Window/Front</t>
  </si>
  <si>
    <t>Per Diem Rates (Alaska)</t>
  </si>
  <si>
    <t>Set</t>
  </si>
  <si>
    <t>Sharon Clendaniel</t>
  </si>
  <si>
    <t>Window/Back</t>
  </si>
  <si>
    <t>Breakfast</t>
  </si>
  <si>
    <t>Sharon Duncan</t>
  </si>
  <si>
    <t>Window/Exit Row</t>
  </si>
  <si>
    <t>Lunch</t>
  </si>
  <si>
    <t>Aisle/Front</t>
  </si>
  <si>
    <t>Dinner</t>
  </si>
  <si>
    <t>Aisle/Back</t>
  </si>
  <si>
    <t>POV Mileage</t>
  </si>
  <si>
    <t>Aisle/Exit Row</t>
  </si>
  <si>
    <t>Travel Cost Information</t>
  </si>
  <si>
    <t>Approximate Air Fares From:</t>
  </si>
  <si>
    <t>Vendor Information</t>
  </si>
  <si>
    <t>Destination</t>
  </si>
  <si>
    <t>Airport Code</t>
  </si>
  <si>
    <t>Hotel/Nite</t>
  </si>
  <si>
    <t>Car/Day</t>
  </si>
  <si>
    <t>ANC</t>
  </si>
  <si>
    <t>BRW</t>
  </si>
  <si>
    <t>BET</t>
  </si>
  <si>
    <t>CDV</t>
  </si>
  <si>
    <t>DJN</t>
  </si>
  <si>
    <t>DLG</t>
  </si>
  <si>
    <t>DUT</t>
  </si>
  <si>
    <t>FAI</t>
  </si>
  <si>
    <t>GLQ</t>
  </si>
  <si>
    <t>HNS</t>
  </si>
  <si>
    <t>HOM</t>
  </si>
  <si>
    <t>JNU</t>
  </si>
  <si>
    <t>ENA</t>
  </si>
  <si>
    <t>KTN</t>
  </si>
  <si>
    <t>ADQ</t>
  </si>
  <si>
    <t>OTZ</t>
  </si>
  <si>
    <t>MTM</t>
  </si>
  <si>
    <t>OME</t>
  </si>
  <si>
    <t>PAQ</t>
  </si>
  <si>
    <t>SWD</t>
  </si>
  <si>
    <t>SIT</t>
  </si>
  <si>
    <t>TKJ</t>
  </si>
  <si>
    <t>VDZ</t>
  </si>
  <si>
    <t>WWA</t>
  </si>
  <si>
    <t>WRG</t>
  </si>
  <si>
    <t>Company</t>
  </si>
  <si>
    <t>Contact.</t>
  </si>
  <si>
    <t>Direct #</t>
  </si>
  <si>
    <t>Main #</t>
  </si>
  <si>
    <t>Fax #</t>
  </si>
  <si>
    <t>Toll Free</t>
  </si>
  <si>
    <t>E-Mail</t>
  </si>
  <si>
    <t>Address</t>
  </si>
  <si>
    <t>State</t>
  </si>
  <si>
    <t>Zip</t>
  </si>
  <si>
    <t>Full Address</t>
  </si>
  <si>
    <t>Arctic Office Products</t>
  </si>
  <si>
    <t>Sheila Smith</t>
  </si>
  <si>
    <t>Sheila@ArcticOffice.com</t>
  </si>
  <si>
    <t>100 West Fireweed Ln</t>
  </si>
  <si>
    <t>Lewis &amp; Lewis Computers</t>
  </si>
  <si>
    <t>John Doe</t>
  </si>
  <si>
    <t>John@Lewis.com</t>
  </si>
  <si>
    <t>405 East Fireweed Ln</t>
  </si>
  <si>
    <t>Bethel</t>
  </si>
  <si>
    <t>PIP Printing</t>
  </si>
  <si>
    <t>Dave Krigbaum</t>
  </si>
  <si>
    <t>Dave@PIPAlaska.com</t>
  </si>
  <si>
    <t>833 East 4th Ave</t>
  </si>
  <si>
    <t>-</t>
  </si>
  <si>
    <t>Dillingham</t>
  </si>
  <si>
    <t>Metlakatla</t>
  </si>
  <si>
    <t>Tok</t>
  </si>
  <si>
    <t>ANC-BET</t>
  </si>
  <si>
    <t>ANC-BRW</t>
  </si>
  <si>
    <t>ANC-FBX</t>
  </si>
  <si>
    <t>ANC-JNU</t>
  </si>
  <si>
    <t>ANC-OME</t>
  </si>
  <si>
    <t>ANC-OTZ</t>
  </si>
  <si>
    <t>BET-BRW</t>
  </si>
  <si>
    <t>BET-OME</t>
  </si>
  <si>
    <t>BET-OTZ</t>
  </si>
  <si>
    <t>FBX-BET</t>
  </si>
  <si>
    <t>FBX-BRW</t>
  </si>
  <si>
    <t>FBX-JNU</t>
  </si>
  <si>
    <t>FBX-OME</t>
  </si>
  <si>
    <t>FBX-OTZ</t>
  </si>
  <si>
    <t>JNU-BET</t>
  </si>
  <si>
    <t>JNU-BRW</t>
  </si>
  <si>
    <t>JNU-OME</t>
  </si>
  <si>
    <t>JNU-OTZ</t>
  </si>
  <si>
    <t>OME-BRW</t>
  </si>
  <si>
    <t>OME-OTZ</t>
  </si>
  <si>
    <t>OTZ-BRW</t>
  </si>
  <si>
    <t>Quick Reference for Worksheets &amp; Forms:</t>
  </si>
  <si>
    <t>Knik</t>
  </si>
  <si>
    <t>Anchor Point</t>
  </si>
  <si>
    <t>Kenai/Soldotna</t>
  </si>
  <si>
    <t>Nikolaevsk</t>
  </si>
  <si>
    <t>Naukati Bay</t>
  </si>
  <si>
    <t>Copper Center</t>
  </si>
  <si>
    <t>Galena</t>
  </si>
  <si>
    <t>Unalaska</t>
  </si>
  <si>
    <t>Akiachak</t>
  </si>
  <si>
    <t>Aniak</t>
  </si>
  <si>
    <t>STATE OF ALASKA</t>
  </si>
  <si>
    <t>DEPARTMENT OF HEALTH &amp; SOCIAL SERVICES</t>
  </si>
  <si>
    <r>
      <t>4.  Multiply</t>
    </r>
    <r>
      <rPr>
        <b/>
        <sz val="11"/>
        <rFont val="Arial"/>
        <family val="2"/>
      </rPr>
      <t xml:space="preserve"> Line 2</t>
    </r>
    <r>
      <rPr>
        <sz val="11"/>
        <rFont val="Arial"/>
        <family val="2"/>
      </rPr>
      <t xml:space="preserve"> by </t>
    </r>
    <r>
      <rPr>
        <b/>
        <sz val="11"/>
        <rFont val="Arial"/>
        <family val="2"/>
      </rPr>
      <t>Line 3</t>
    </r>
    <r>
      <rPr>
        <sz val="11"/>
        <rFont val="Arial"/>
        <family val="2"/>
      </rPr>
      <t>.  This is your maximum</t>
    </r>
  </si>
  <si>
    <r>
      <t xml:space="preserve">      report month </t>
    </r>
    <r>
      <rPr>
        <i/>
        <sz val="11"/>
        <rFont val="Arial"/>
        <family val="2"/>
      </rPr>
      <t>(check all that apply and enter amount):</t>
    </r>
  </si>
  <si>
    <t>Amount  ($)</t>
  </si>
  <si>
    <t>Expenditure Category</t>
  </si>
  <si>
    <t>C</t>
  </si>
  <si>
    <t>= CCAP Enrollment &amp; Attendance</t>
  </si>
  <si>
    <t xml:space="preserve">     care for the report month:</t>
  </si>
  <si>
    <r>
      <t xml:space="preserve">2.  Divide </t>
    </r>
    <r>
      <rPr>
        <b/>
        <sz val="11"/>
        <rFont val="Arial"/>
        <family val="2"/>
      </rPr>
      <t>Line 1</t>
    </r>
    <r>
      <rPr>
        <sz val="11"/>
        <rFont val="Arial"/>
        <family val="2"/>
      </rPr>
      <t xml:space="preserve"> by 21.7 (Average Daily Attendance):</t>
    </r>
  </si>
  <si>
    <t xml:space="preserve">     community from the CCG Rate Schedule:</t>
  </si>
  <si>
    <t xml:space="preserve">     qualifying reimbursement amount:</t>
  </si>
  <si>
    <t xml:space="preserve">CHILD CARE GRANT (CCG) REIMBURSEMENT REQUEST              </t>
  </si>
  <si>
    <t>MAIN MENU</t>
  </si>
  <si>
    <t xml:space="preserve">Each tab when selected has a MAIN MENU arrow button that will take you back to the MAIN MENU.  </t>
  </si>
  <si>
    <t>Pink boxes indicate a drop-down selection Menu</t>
  </si>
  <si>
    <t>Blue boxes indicate auto-populated information</t>
  </si>
  <si>
    <r>
      <t>Facility Name:</t>
    </r>
    <r>
      <rPr>
        <vertAlign val="superscript"/>
        <sz val="10"/>
        <rFont val="Arial"/>
        <family val="2"/>
      </rPr>
      <t>c</t>
    </r>
  </si>
  <si>
    <t>= Child Care Assistance Program</t>
  </si>
  <si>
    <t>Total</t>
  </si>
  <si>
    <t xml:space="preserve">NOTE:  If the Total is more than the amount in Line 4 you will only be reimbursed the maximum qualifying reimbursement amount in Line 4.  </t>
  </si>
  <si>
    <t>CCPO@alaska.gov.</t>
  </si>
  <si>
    <t>Rate</t>
  </si>
  <si>
    <t>Geographic Locations</t>
  </si>
  <si>
    <t># of Days</t>
  </si>
  <si>
    <t>Pink boxes indicate a drop-down Menu</t>
  </si>
  <si>
    <t>Blue boxes indicate auto-populated information.</t>
  </si>
  <si>
    <t>Quick Reference Color Key:</t>
  </si>
  <si>
    <t xml:space="preserve">  NOTE: For some businesses this may be different from the facility mailing address. </t>
  </si>
  <si>
    <r>
      <t>Physical Location of Facility:</t>
    </r>
    <r>
      <rPr>
        <vertAlign val="superscript"/>
        <sz val="10"/>
        <rFont val="Arial"/>
        <family val="2"/>
      </rPr>
      <t>d</t>
    </r>
  </si>
  <si>
    <r>
      <t>City:</t>
    </r>
    <r>
      <rPr>
        <vertAlign val="superscript"/>
        <sz val="10"/>
        <rFont val="Arial"/>
        <family val="2"/>
      </rPr>
      <t>e</t>
    </r>
  </si>
  <si>
    <r>
      <t>Mailing Address:</t>
    </r>
    <r>
      <rPr>
        <vertAlign val="superscript"/>
        <sz val="10"/>
        <rFont val="Arial"/>
        <family val="2"/>
      </rPr>
      <t>g</t>
    </r>
  </si>
  <si>
    <r>
      <t>City:</t>
    </r>
    <r>
      <rPr>
        <vertAlign val="superscript"/>
        <sz val="10"/>
        <rFont val="Arial"/>
        <family val="2"/>
      </rPr>
      <t>h</t>
    </r>
  </si>
  <si>
    <r>
      <rPr>
        <sz val="10"/>
        <rFont val="Arial"/>
        <family val="2"/>
      </rPr>
      <t>Zip:</t>
    </r>
    <r>
      <rPr>
        <vertAlign val="superscript"/>
        <sz val="11"/>
        <rFont val="Arial"/>
        <family val="2"/>
      </rPr>
      <t>i</t>
    </r>
    <r>
      <rPr>
        <sz val="11"/>
        <rFont val="Arial"/>
        <family val="2"/>
      </rPr>
      <t xml:space="preserve"> </t>
    </r>
  </si>
  <si>
    <r>
      <t>Has any information changed?</t>
    </r>
    <r>
      <rPr>
        <vertAlign val="superscript"/>
        <sz val="11"/>
        <rFont val="Arial"/>
        <family val="2"/>
      </rPr>
      <t>j</t>
    </r>
  </si>
  <si>
    <r>
      <t xml:space="preserve"> If YES, contact licensing</t>
    </r>
    <r>
      <rPr>
        <b/>
        <vertAlign val="superscript"/>
        <sz val="9"/>
        <rFont val="Arial"/>
        <family val="2"/>
      </rPr>
      <t>k</t>
    </r>
  </si>
  <si>
    <r>
      <t>Report Month/Year:</t>
    </r>
    <r>
      <rPr>
        <vertAlign val="superscript"/>
        <sz val="11"/>
        <rFont val="Arial"/>
        <family val="2"/>
      </rPr>
      <t>l</t>
    </r>
  </si>
  <si>
    <t xml:space="preserve"> Printed Name of Individual With Signatory Authority</t>
  </si>
  <si>
    <t>White boxes indicate a field for user input</t>
  </si>
  <si>
    <t>Contact Telephone Number</t>
  </si>
  <si>
    <t>Date</t>
  </si>
  <si>
    <t xml:space="preserve">Signature of Individual With Signatory Authority </t>
  </si>
  <si>
    <t>White boxes indicate a field for user entry.</t>
  </si>
  <si>
    <t>/</t>
  </si>
  <si>
    <t>Thorne Bay</t>
  </si>
  <si>
    <t>Gustavus</t>
  </si>
  <si>
    <t>Nanek</t>
  </si>
  <si>
    <t>CHILD CARE ASSISTANCE PROGRAM</t>
  </si>
  <si>
    <t>Child Care Program Office</t>
  </si>
  <si>
    <t>REQUEST FOR PAYMENT</t>
  </si>
  <si>
    <t>Last, First (Parent)</t>
  </si>
  <si>
    <t>Last, First (Child)</t>
  </si>
  <si>
    <t>Reg Fee.</t>
  </si>
  <si>
    <t>Copay-</t>
  </si>
  <si>
    <t>Discount-</t>
  </si>
  <si>
    <t>Amt to Pay</t>
  </si>
  <si>
    <t>Reg. Fee+</t>
  </si>
  <si>
    <t>STATEMENT OF TRUTH: Under penalty of perjury or unsworn falsification, I certify that the information provided on this form for the period indicated are true and accurate. I understand that if I provide false information on or with this form it may result in a determination of an intentional program violation and, any money obtained as a result must be paid back to the State of Alaska and a penalty will be imposed up to and including disqualification from program participation.</t>
  </si>
  <si>
    <t>FOR CCA USE ONLY</t>
  </si>
  <si>
    <t>Printed Name of Individual with Signature Authority</t>
  </si>
  <si>
    <t>Signature of Individual with Signatory Authority</t>
  </si>
  <si>
    <t>___________________</t>
  </si>
  <si>
    <t>AK IN +</t>
  </si>
  <si>
    <t>FT MO+</t>
  </si>
  <si>
    <t>PT MO+</t>
  </si>
  <si>
    <t>FT/PT Day +</t>
  </si>
  <si>
    <t>________________________________________________</t>
  </si>
  <si>
    <t>_____________________________________________________</t>
  </si>
  <si>
    <t>IP Adjust       -/+</t>
  </si>
  <si>
    <t>SI</t>
  </si>
  <si>
    <t>Sick Day</t>
  </si>
  <si>
    <r>
      <t>Facility Name:</t>
    </r>
    <r>
      <rPr>
        <vertAlign val="superscript"/>
        <sz val="10"/>
        <color theme="1"/>
        <rFont val="Arial"/>
        <family val="2"/>
      </rPr>
      <t>1</t>
    </r>
  </si>
  <si>
    <r>
      <t>Mailing Address:</t>
    </r>
    <r>
      <rPr>
        <vertAlign val="superscript"/>
        <sz val="10"/>
        <color theme="1"/>
        <rFont val="Arial"/>
        <family val="2"/>
      </rPr>
      <t>2</t>
    </r>
  </si>
  <si>
    <r>
      <t>Report Month/Year:</t>
    </r>
    <r>
      <rPr>
        <vertAlign val="superscript"/>
        <sz val="10"/>
        <color theme="1"/>
        <rFont val="Arial"/>
        <family val="2"/>
      </rPr>
      <t xml:space="preserve">7 </t>
    </r>
  </si>
  <si>
    <r>
      <t>City, Zip Code:</t>
    </r>
    <r>
      <rPr>
        <vertAlign val="superscript"/>
        <sz val="10"/>
        <color theme="1"/>
        <rFont val="Arial"/>
        <family val="2"/>
      </rPr>
      <t>3</t>
    </r>
  </si>
  <si>
    <r>
      <t>Total  # of FTE children this Month</t>
    </r>
    <r>
      <rPr>
        <i/>
        <vertAlign val="superscript"/>
        <sz val="10"/>
        <color theme="1"/>
        <rFont val="Arial"/>
        <family val="2"/>
      </rPr>
      <t>4</t>
    </r>
  </si>
  <si>
    <t>Division of Public Assistance</t>
  </si>
  <si>
    <t>Care provided during the month and year of:</t>
  </si>
  <si>
    <t>Phone Number:</t>
  </si>
  <si>
    <t>Facility/Provider Name:</t>
  </si>
  <si>
    <t xml:space="preserve">To use the electronic workbook for subsequent months make sure to do the following: </t>
  </si>
  <si>
    <t>FOR CCA USE ONLY: DO NOT ENTER ANYTHING IN THIS AREA</t>
  </si>
  <si>
    <t>CHILD CARE GRANT PROGAM (CCG) AND CHILD CARE ASSISTANCE PROGRAM (CCAP)</t>
  </si>
  <si>
    <t xml:space="preserve">"Caps Lock" is required to be on at all times in this workbook. </t>
  </si>
  <si>
    <r>
      <t xml:space="preserve">This workbook is intended to streamline completion of the CCG and CCAP forms by auto-populating and auto-calculating many fields. The workbook was built in Excel and should be compatible with Excel Versions 97-2003 and 2010, however this workbook </t>
    </r>
    <r>
      <rPr>
        <b/>
        <sz val="12"/>
        <rFont val="Times New Roman"/>
        <family val="1"/>
      </rPr>
      <t>may not be compatible with Apple/Macintosh computers</t>
    </r>
    <r>
      <rPr>
        <sz val="12"/>
        <rFont val="Times New Roman"/>
        <family val="1"/>
      </rPr>
      <t xml:space="preserve">. It is recommended you save the workbook to your own computer so your facility's information and children's names can be saved for future uses. If you need assistance or a new Master of  this electronic workbook, please call toll free at 1-888-268-4632 or email the CCPO at: CCPO@alaska.gov.                                                                                                                                                      </t>
    </r>
  </si>
  <si>
    <t>"Caps Lock" is required. Please be sure you use ALL CAPITAL LETTERS.</t>
  </si>
  <si>
    <t>C = Child Care Assistance Program;</t>
  </si>
  <si>
    <t>S = Self Pay or Other.</t>
  </si>
  <si>
    <t>If you have saved children's names in your workbook alphabetically and need to add a child, they must be added to the bottom of the list. You can conduct a new alphabetical sort prior to entering any of the attendance information.</t>
  </si>
  <si>
    <r>
      <rPr>
        <b/>
        <sz val="12"/>
        <rFont val="Times New Roman"/>
        <family val="1"/>
      </rPr>
      <t>1. Facility Name:</t>
    </r>
    <r>
      <rPr>
        <sz val="12"/>
        <rFont val="Times New Roman"/>
        <family val="1"/>
      </rPr>
      <t xml:space="preserve">  Enter the name of your facility as it appears on your Child Care License. </t>
    </r>
  </si>
  <si>
    <r>
      <t xml:space="preserve">2. Mailing Address: </t>
    </r>
    <r>
      <rPr>
        <sz val="12"/>
        <rFont val="Times New Roman"/>
        <family val="1"/>
      </rPr>
      <t xml:space="preserve"> Enter the full street address or postal box where the State of Alaska payment is being mailed.</t>
    </r>
    <r>
      <rPr>
        <b/>
        <sz val="12"/>
        <rFont val="Times New Roman"/>
        <family val="1"/>
      </rPr>
      <t xml:space="preserve">                                        </t>
    </r>
  </si>
  <si>
    <r>
      <rPr>
        <b/>
        <sz val="12"/>
        <rFont val="Times New Roman"/>
        <family val="1"/>
      </rPr>
      <t xml:space="preserve">3. City/Zip Code [for Mailing Address]: </t>
    </r>
    <r>
      <rPr>
        <sz val="12"/>
        <rFont val="Times New Roman"/>
        <family val="1"/>
      </rPr>
      <t xml:space="preserve">Enter the city and zip code for the mailing address. </t>
    </r>
  </si>
  <si>
    <r>
      <rPr>
        <b/>
        <sz val="12"/>
        <rFont val="Times New Roman"/>
        <family val="1"/>
      </rPr>
      <t>4. Total # of FTE children this Month:</t>
    </r>
    <r>
      <rPr>
        <sz val="12"/>
        <rFont val="Times New Roman"/>
        <family val="1"/>
      </rPr>
      <t xml:space="preserve"> This field auto-populates with the Full time Equivalent (FTE) number of children for the Report Month once the attendance portion is completed.</t>
    </r>
  </si>
  <si>
    <r>
      <t>6.  VCN#:</t>
    </r>
    <r>
      <rPr>
        <sz val="12"/>
        <rFont val="Times New Roman"/>
        <family val="1"/>
      </rPr>
      <t xml:space="preserve">  Enter your Vendor Customer Number issued by the State of Alaska Integrated Resource Information System (IRIS) needed to release payments. </t>
    </r>
  </si>
  <si>
    <r>
      <t xml:space="preserve">Submission: </t>
    </r>
    <r>
      <rPr>
        <sz val="12"/>
        <rFont val="Times New Roman"/>
        <family val="1"/>
      </rPr>
      <t>All CCG and CCAP forms (CC78) are submitted to the Child Care Program Office (CCPO).</t>
    </r>
  </si>
  <si>
    <r>
      <t>Child's Last Name, First Name</t>
    </r>
    <r>
      <rPr>
        <vertAlign val="superscript"/>
        <sz val="11"/>
        <color theme="1"/>
        <rFont val="Arial"/>
        <family val="2"/>
      </rPr>
      <t>11</t>
    </r>
  </si>
  <si>
    <r>
      <t>Auth Type</t>
    </r>
    <r>
      <rPr>
        <vertAlign val="superscript"/>
        <sz val="8"/>
        <color theme="1"/>
        <rFont val="Arial"/>
        <family val="2"/>
      </rPr>
      <t>12</t>
    </r>
  </si>
  <si>
    <r>
      <t>Total FTEs</t>
    </r>
    <r>
      <rPr>
        <b/>
        <vertAlign val="superscript"/>
        <sz val="9"/>
        <color theme="1"/>
        <rFont val="Arial"/>
        <family val="2"/>
      </rPr>
      <t>14</t>
    </r>
  </si>
  <si>
    <r>
      <t>FTE PageTotals</t>
    </r>
    <r>
      <rPr>
        <vertAlign val="superscript"/>
        <sz val="10"/>
        <color theme="1"/>
        <rFont val="Arial Black"/>
        <family val="2"/>
      </rPr>
      <t>15</t>
    </r>
  </si>
  <si>
    <t>Sutton</t>
  </si>
  <si>
    <t>Ninilchik</t>
  </si>
  <si>
    <t>Seldovia</t>
  </si>
  <si>
    <t>Yakutat</t>
  </si>
  <si>
    <t>Houston</t>
  </si>
  <si>
    <t>FP</t>
  </si>
  <si>
    <t>ATTENDANCE REPORT FORM</t>
  </si>
  <si>
    <r>
      <rPr>
        <b/>
        <sz val="12"/>
        <rFont val="Times New Roman"/>
        <family val="1"/>
      </rPr>
      <t xml:space="preserve">Due Date: </t>
    </r>
    <r>
      <rPr>
        <sz val="12"/>
        <rFont val="Times New Roman"/>
        <family val="1"/>
      </rPr>
      <t xml:space="preserve">The Attendance Report Forms CC14 with the CCG Reimbursement Request CC15 and the CCAP Request for Payment CC78 form are all due by the last day of the month, following the month care was provided (Report Month). </t>
    </r>
    <r>
      <rPr>
        <i/>
        <sz val="12"/>
        <rFont val="Times New Roman"/>
        <family val="1"/>
      </rPr>
      <t>For Example: Report Month for April must be submitted and received by May 31.</t>
    </r>
    <r>
      <rPr>
        <sz val="12"/>
        <rFont val="Times New Roman"/>
        <family val="1"/>
      </rPr>
      <t xml:space="preserve"> If your expenditure category for the CCG was for staff salary and benefits or substitute care, you will also need to submit the Reimbursement Request for Staff Salaries and Benefits or Substitute Care CC31.              </t>
    </r>
  </si>
  <si>
    <r>
      <t xml:space="preserve">MAIN MENU tab and General Functions:  </t>
    </r>
    <r>
      <rPr>
        <sz val="12"/>
        <rFont val="Times New Roman"/>
        <family val="1"/>
      </rPr>
      <t xml:space="preserve">The MAIN MENU tab displays buttons that when clicked will take you to the Instructions, Children's Name List, Attendance Report Form, CCG Reimbursement Request, and CCAP Request for Payment tabs. It also provides a Quick Reference color key for functions.                                                                                                                     </t>
    </r>
  </si>
  <si>
    <r>
      <t xml:space="preserve">These instructions are for the electronic workbook containing the Attendance Report Form CC14, CCG Reimbursement Request CC15, and the Child Care Assistance Program (CCAP) Request for Payment CC78 forms. After completing, the forms must be printed for signature and submission. </t>
    </r>
    <r>
      <rPr>
        <sz val="12"/>
        <color rgb="FFFF0000"/>
        <rFont val="Times New Roman"/>
        <family val="1"/>
      </rPr>
      <t/>
    </r>
  </si>
  <si>
    <t xml:space="preserve">Proceed to the Attendance Report Form tab by clicking the purple Attendance Report Form button from the Menu page or by clicking that tab at the bottom of the screen. Children's names and the Authorization Type codes will be auto-populated (and alphabetically sorted if selected) for you. </t>
  </si>
  <si>
    <t>Click on the CCAP Request for Payment tab "Calculate CCAP Billing" button located at the top right of the sheet. Once clicked information will auto-populate from other sheets in the workbook.</t>
  </si>
  <si>
    <r>
      <rPr>
        <b/>
        <sz val="14"/>
        <rFont val="Times New Roman"/>
        <family val="1"/>
      </rPr>
      <t>*</t>
    </r>
    <r>
      <rPr>
        <sz val="12"/>
        <rFont val="Times New Roman"/>
        <family val="1"/>
      </rPr>
      <t xml:space="preserve"> If you cannot tab to the next field on any of the tabs, use the arrow buttons on your keyboard.</t>
    </r>
  </si>
  <si>
    <t xml:space="preserve">Authorization Types are: </t>
  </si>
  <si>
    <r>
      <t xml:space="preserve">Click on Attendance Report Form tab: </t>
    </r>
    <r>
      <rPr>
        <sz val="12"/>
        <rFont val="Times New Roman"/>
        <family val="1"/>
      </rPr>
      <t>The following instructions are numbered and correspond to the numbers next to the fields on the form.</t>
    </r>
    <r>
      <rPr>
        <b/>
        <sz val="12"/>
        <rFont val="Times New Roman"/>
        <family val="1"/>
      </rPr>
      <t xml:space="preserve"> </t>
    </r>
    <r>
      <rPr>
        <sz val="12"/>
        <rFont val="Times New Roman"/>
        <family val="1"/>
      </rPr>
      <t>Please note that not completing the form in its entirety may cause delays in processing or be returned to you unpaid.</t>
    </r>
  </si>
  <si>
    <r>
      <t>5.  ICCIS #:</t>
    </r>
    <r>
      <rPr>
        <sz val="12"/>
        <rFont val="Times New Roman"/>
        <family val="1"/>
      </rPr>
      <t xml:space="preserve">  Enter the eight digit number beginning with 100 issued to you by the CCPO or Municipality of Anchorage for your facility. </t>
    </r>
  </si>
  <si>
    <r>
      <t xml:space="preserve">Click on Children's Name List tab: </t>
    </r>
    <r>
      <rPr>
        <sz val="12"/>
        <rFont val="Times New Roman"/>
        <family val="1"/>
      </rPr>
      <t xml:space="preserve">The Children's Name List tab must be completed first. Enter each name of the children, Last Name, First Name in the numbered blocks and the Corresponding Authorization type. Please use ALL CAPITAL LETTERS. </t>
    </r>
  </si>
  <si>
    <r>
      <rPr>
        <b/>
        <sz val="12"/>
        <rFont val="Times New Roman"/>
        <family val="1"/>
      </rPr>
      <t xml:space="preserve">After entering the children's names and Authorization Types (light yellow cells), you may sort them alphabetically as follows:  </t>
    </r>
    <r>
      <rPr>
        <sz val="12"/>
        <rFont val="Times New Roman"/>
        <family val="1"/>
      </rPr>
      <t xml:space="preserve">                
</t>
    </r>
  </si>
  <si>
    <r>
      <rPr>
        <b/>
        <sz val="12"/>
        <rFont val="Times New Roman"/>
        <family val="1"/>
      </rPr>
      <t xml:space="preserve">   1. </t>
    </r>
    <r>
      <rPr>
        <sz val="12"/>
        <rFont val="Times New Roman"/>
        <family val="1"/>
      </rPr>
      <t>Highlight the two yellow columns (Child's Last Name, First Name and Auth Type).</t>
    </r>
  </si>
  <si>
    <r>
      <rPr>
        <b/>
        <sz val="12"/>
        <rFont val="Times New Roman"/>
        <family val="1"/>
      </rPr>
      <t xml:space="preserve">   2. </t>
    </r>
    <r>
      <rPr>
        <sz val="12"/>
        <rFont val="Times New Roman"/>
        <family val="1"/>
      </rPr>
      <t xml:space="preserve">Select the Excel "Home" tab at the top of the screen. On the far right hand side, locate the "Editing" tab.  </t>
    </r>
  </si>
  <si>
    <r>
      <rPr>
        <b/>
        <sz val="12"/>
        <rFont val="Times New Roman"/>
        <family val="1"/>
      </rPr>
      <t xml:space="preserve">   3. </t>
    </r>
    <r>
      <rPr>
        <sz val="12"/>
        <rFont val="Times New Roman"/>
        <family val="1"/>
      </rPr>
      <t>Click on "Sort &amp; Filter" option and  select the first item on the drop-down: "Sort A to Z"</t>
    </r>
  </si>
  <si>
    <r>
      <rPr>
        <b/>
        <sz val="12"/>
        <rFont val="Times New Roman"/>
        <family val="1"/>
      </rPr>
      <t>WARNING:</t>
    </r>
    <r>
      <rPr>
        <sz val="12"/>
        <rFont val="Times New Roman"/>
        <family val="1"/>
      </rPr>
      <t xml:space="preserve"> </t>
    </r>
    <r>
      <rPr>
        <b/>
        <sz val="12"/>
        <rFont val="Times New Roman"/>
        <family val="1"/>
      </rPr>
      <t>Do not conduct an alphabetical sort AFTER entering attendance information on the Attendance Report Form. The attendance information previously entered for a specific child(ren)will not move with the associated children's name(s) if re-sorted.</t>
    </r>
  </si>
  <si>
    <r>
      <t xml:space="preserve">7. Report Month/Year: </t>
    </r>
    <r>
      <rPr>
        <sz val="12"/>
        <rFont val="Times New Roman"/>
        <family val="1"/>
      </rPr>
      <t>Enter the month/year for which the expenditures and attendance were documented and reimbursement is requested. This is a drop-down field and when selected, auto-populates the numbered day of the month and weekday name in field number 12 on the form. Once the month/year is selected you MUST hit the Page Down button on your keyboard to update all calendar fields.</t>
    </r>
  </si>
  <si>
    <r>
      <t xml:space="preserve">8. Phone Number: </t>
    </r>
    <r>
      <rPr>
        <sz val="12"/>
        <rFont val="Times New Roman"/>
        <family val="1"/>
      </rPr>
      <t>Enter your facility's phone number starting with the area code.</t>
    </r>
  </si>
  <si>
    <r>
      <t>9. Key to Authorization Types:</t>
    </r>
    <r>
      <rPr>
        <sz val="12"/>
        <rFont val="Times New Roman"/>
        <family val="1"/>
      </rPr>
      <t xml:space="preserve"> These auto-populated from the Children's Name List tab</t>
    </r>
  </si>
  <si>
    <r>
      <t xml:space="preserve">   ·   </t>
    </r>
    <r>
      <rPr>
        <sz val="12"/>
        <rFont val="Times New Roman"/>
        <family val="1"/>
      </rPr>
      <t>S = Self-Pay or Other</t>
    </r>
  </si>
  <si>
    <r>
      <t xml:space="preserve">   · </t>
    </r>
    <r>
      <rPr>
        <sz val="12"/>
        <rFont val="Times New Roman"/>
        <family val="1"/>
      </rPr>
      <t xml:space="preserve">  F = Enter a “F” for full-time care of more than 5 hours and less than or equal to 10 hours. This equates to 1 Full-Time Equivalent (FTE).</t>
    </r>
  </si>
  <si>
    <r>
      <t xml:space="preserve">   ·   </t>
    </r>
    <r>
      <rPr>
        <sz val="12"/>
        <rFont val="Times New Roman"/>
        <family val="1"/>
      </rPr>
      <t>P = Enter a “P” for part-time care up to and including 5 hours. This equates to ½ Full-Time Equivalent or .5.</t>
    </r>
  </si>
  <si>
    <r>
      <t xml:space="preserve">   · </t>
    </r>
    <r>
      <rPr>
        <sz val="12"/>
        <rFont val="Times New Roman"/>
        <family val="1"/>
      </rPr>
      <t xml:space="preserve">  FP = Enter a “FP” for full-time care plus part-time care.</t>
    </r>
  </si>
  <si>
    <r>
      <t xml:space="preserve">   ·  </t>
    </r>
    <r>
      <rPr>
        <sz val="12"/>
        <rFont val="Times New Roman"/>
        <family val="1"/>
      </rPr>
      <t>SI = Enter “SI” for a school aged child in care due to being too sick to attend school.</t>
    </r>
  </si>
  <si>
    <r>
      <t xml:space="preserve">   ·  N</t>
    </r>
    <r>
      <rPr>
        <sz val="12"/>
        <rFont val="Times New Roman"/>
        <family val="1"/>
      </rPr>
      <t xml:space="preserve"> = Enter “N” for notice days.</t>
    </r>
  </si>
  <si>
    <r>
      <t xml:space="preserve">11. Child's Last Name, First Name: </t>
    </r>
    <r>
      <rPr>
        <sz val="12"/>
        <rFont val="Times New Roman"/>
        <family val="1"/>
      </rPr>
      <t>These fields auto-populate from the Children's Name List tab. If a child needs added, they must be added to the Name List along with their Authorization Type. Names will show in white until the form is printed, afterwards they will show in black.</t>
    </r>
  </si>
  <si>
    <r>
      <rPr>
        <b/>
        <sz val="12"/>
        <rFont val="Times New Roman"/>
        <family val="1"/>
      </rPr>
      <t xml:space="preserve">12. Auth Type: </t>
    </r>
    <r>
      <rPr>
        <sz val="12"/>
        <rFont val="Times New Roman"/>
        <family val="1"/>
      </rPr>
      <t xml:space="preserve"> Each child's Authorization Type auto-populates from the Children's Name List tab. </t>
    </r>
  </si>
  <si>
    <r>
      <t xml:space="preserve">13. Numbered Days of the Month 1-31: </t>
    </r>
    <r>
      <rPr>
        <sz val="12"/>
        <rFont val="Times New Roman"/>
        <family val="1"/>
      </rPr>
      <t xml:space="preserve"> Once the Report Month/Year is selected in #7 above and Page Down selected, the numbered days of the month and weekday names auto-populate based on the Report Month/Year selected. Weekends are grayed as a prompt only and may have information entered when you are open and care is provided on a Saturday and/or Sunday. </t>
    </r>
  </si>
  <si>
    <t>WARNING: Only print the page(s) for which children are listed. This form is set to print 200 children (20 pages) if needed. If you do not select only the pages with children, 20 pages will print.</t>
  </si>
  <si>
    <r>
      <t>Click on the CCG Reimbursement Request tab:</t>
    </r>
    <r>
      <rPr>
        <sz val="12"/>
        <rFont val="Times New Roman"/>
        <family val="1"/>
      </rPr>
      <t xml:space="preserve"> The following instructions are lettered or numbered to correspond to items on this form. Please note that not completing the form in its entirety may cause delays in processing or be returned to you unpaid.</t>
    </r>
  </si>
  <si>
    <r>
      <t xml:space="preserve">j.   Has any information changed?: </t>
    </r>
    <r>
      <rPr>
        <sz val="12"/>
        <rFont val="Times New Roman"/>
        <family val="1"/>
      </rPr>
      <t xml:space="preserve">Check the box if your mailing address changed during the report month.  </t>
    </r>
  </si>
  <si>
    <r>
      <t>k.  If YES, contact licensing:</t>
    </r>
    <r>
      <rPr>
        <sz val="12"/>
        <rFont val="Times New Roman"/>
        <family val="1"/>
      </rPr>
      <t xml:space="preserve"> Contact your licensing specialist to report your current information.</t>
    </r>
  </si>
  <si>
    <r>
      <t>l.   Report Month/Year:</t>
    </r>
    <r>
      <rPr>
        <sz val="12"/>
        <rFont val="Times New Roman"/>
        <family val="1"/>
      </rPr>
      <t xml:space="preserve"> This auto-populates from the Report Month/Year field on the Attendance Report Form tab. </t>
    </r>
  </si>
  <si>
    <r>
      <t>1.   Full-Time Equivalent (FTE) Children:</t>
    </r>
    <r>
      <rPr>
        <sz val="12"/>
        <rFont val="Times New Roman"/>
        <family val="1"/>
      </rPr>
      <t xml:space="preserve"> This auto-populates from the Attendance Report form #4.  </t>
    </r>
  </si>
  <si>
    <r>
      <t xml:space="preserve">2.   Average Daily Attendance: </t>
    </r>
    <r>
      <rPr>
        <sz val="12"/>
        <rFont val="Times New Roman"/>
        <family val="1"/>
      </rPr>
      <t>When Line 1 is entered, Line 2 auto-calculates by dividing Line 1 by 21.7 (to the  2</t>
    </r>
    <r>
      <rPr>
        <vertAlign val="superscript"/>
        <sz val="12"/>
        <rFont val="Times New Roman"/>
        <family val="1"/>
      </rPr>
      <t>nd</t>
    </r>
    <r>
      <rPr>
        <sz val="12"/>
        <rFont val="Times New Roman"/>
        <family val="1"/>
      </rPr>
      <t xml:space="preserve"> decimal point by rounding down when the 3</t>
    </r>
    <r>
      <rPr>
        <vertAlign val="superscript"/>
        <sz val="12"/>
        <rFont val="Times New Roman"/>
        <family val="1"/>
      </rPr>
      <t>rd</t>
    </r>
    <r>
      <rPr>
        <sz val="12"/>
        <rFont val="Times New Roman"/>
        <family val="1"/>
      </rPr>
      <t xml:space="preserve"> decimal point is 0 to 4) and entering that figure.  For example:  15.134 = 15.13; or up when the 3</t>
    </r>
    <r>
      <rPr>
        <vertAlign val="superscript"/>
        <sz val="12"/>
        <rFont val="Times New Roman"/>
        <family val="1"/>
      </rPr>
      <t>rd</t>
    </r>
    <r>
      <rPr>
        <sz val="12"/>
        <rFont val="Times New Roman"/>
        <family val="1"/>
      </rPr>
      <t xml:space="preserve"> decimal point is 5 to 9.  For example:  15.157 = 15.16. </t>
    </r>
  </si>
  <si>
    <r>
      <t>4.   Maximum qualifying reimbursement amount:</t>
    </r>
    <r>
      <rPr>
        <sz val="12"/>
        <rFont val="Times New Roman"/>
        <family val="1"/>
      </rPr>
      <t xml:space="preserve">  When Lines 1, 2 and 3 are entered, Line 4 auto-calculates by multiplying Line 2 by Line 3 and entering that figure. This is the maximum eligible reimbursement amount. Until Line 4 can auto-calculate, "#N/A" will show which is normal. </t>
    </r>
  </si>
  <si>
    <r>
      <t>5.  (CCPO USE ONLY):</t>
    </r>
    <r>
      <rPr>
        <sz val="12"/>
        <rFont val="Times New Roman"/>
        <family val="1"/>
      </rPr>
      <t xml:space="preserve"> DO NOT enter information in this box. The CCPO will enter the amount of your reimbursement based on a comparison of the receipts submitted and the amount you are eligible to receive.</t>
    </r>
  </si>
  <si>
    <r>
      <t xml:space="preserve">6.   Number of children with CCAP authorizations: </t>
    </r>
    <r>
      <rPr>
        <sz val="12"/>
        <rFont val="Times New Roman"/>
        <family val="1"/>
      </rPr>
      <t xml:space="preserve"> This auto-populates from the Attendance Report Form tab. </t>
    </r>
  </si>
  <si>
    <r>
      <t>Click on the CCAP Request for Payment tab:</t>
    </r>
    <r>
      <rPr>
        <sz val="12"/>
        <rFont val="Times New Roman"/>
        <family val="1"/>
      </rPr>
      <t xml:space="preserve"> The following instructions correspond to items on this form. Please note that not completing the form in its entirety may cause delays in processing or be returned to you unpaid.</t>
    </r>
  </si>
  <si>
    <r>
      <t xml:space="preserve">Care provided during the month and year of: </t>
    </r>
    <r>
      <rPr>
        <sz val="12"/>
        <rFont val="Times New Roman"/>
        <family val="1"/>
      </rPr>
      <t xml:space="preserve">This auto-populates.   </t>
    </r>
  </si>
  <si>
    <r>
      <rPr>
        <b/>
        <sz val="12"/>
        <rFont val="Times New Roman"/>
        <family val="1"/>
      </rPr>
      <t xml:space="preserve">Last, First (Child): </t>
    </r>
    <r>
      <rPr>
        <sz val="12"/>
        <rFont val="Times New Roman"/>
        <family val="1"/>
      </rPr>
      <t xml:space="preserve"> This is auto-populated with each child included on the Children's Name List having the authorization type of C.</t>
    </r>
  </si>
  <si>
    <r>
      <rPr>
        <b/>
        <sz val="12"/>
        <rFont val="Times New Roman"/>
        <family val="1"/>
      </rPr>
      <t xml:space="preserve">FT, PT, FP, S, and N: </t>
    </r>
    <r>
      <rPr>
        <sz val="12"/>
        <rFont val="Times New Roman"/>
        <family val="1"/>
      </rPr>
      <t>This auto-populates for each child having the authorization type of C from the attendance entered on the CCG Attendance Report Form tab.</t>
    </r>
  </si>
  <si>
    <r>
      <rPr>
        <b/>
        <sz val="12"/>
        <rFont val="Times New Roman"/>
        <family val="1"/>
      </rPr>
      <t>Reg. Fee: Licensed providers only</t>
    </r>
    <r>
      <rPr>
        <sz val="12"/>
        <rFont val="Times New Roman"/>
        <family val="1"/>
      </rPr>
      <t xml:space="preserve"> may Select Yes from the drop down if charging a registration fee for the report month. If box is No or blank no registration fee will be reimbursed.</t>
    </r>
  </si>
  <si>
    <r>
      <t xml:space="preserve">Printed Name of Individual with Signatory Authority: </t>
    </r>
    <r>
      <rPr>
        <sz val="12"/>
        <rFont val="Times New Roman"/>
        <family val="1"/>
      </rPr>
      <t>Print the name of the individual with signatory authority, contact telephone number, and the date signed. This is not applicable to licensed providers.</t>
    </r>
  </si>
  <si>
    <r>
      <t xml:space="preserve">Date: </t>
    </r>
    <r>
      <rPr>
        <sz val="12"/>
        <rFont val="Times New Roman"/>
        <family val="1"/>
      </rPr>
      <t>Enter the date signed. This is not applicable to licensed providers.</t>
    </r>
  </si>
  <si>
    <r>
      <t xml:space="preserve">Printed Name of In-home Caregiver (if applicable): </t>
    </r>
    <r>
      <rPr>
        <sz val="12"/>
        <rFont val="Times New Roman"/>
        <family val="1"/>
      </rPr>
      <t>Enter the name of the caregiver hired by the family to care for the children in the family's home. This is not applicable to licensed providers.</t>
    </r>
  </si>
  <si>
    <r>
      <t xml:space="preserve">Date: </t>
    </r>
    <r>
      <rPr>
        <sz val="12"/>
        <rFont val="Times New Roman"/>
        <family val="1"/>
      </rPr>
      <t>Enter the date signed by the In-home caregiver. This is not applicable to licensed providers.</t>
    </r>
  </si>
  <si>
    <r>
      <rPr>
        <b/>
        <sz val="12"/>
        <rFont val="Times New Roman"/>
        <family val="1"/>
      </rPr>
      <t>Printing:</t>
    </r>
    <r>
      <rPr>
        <sz val="12"/>
        <rFont val="Times New Roman"/>
        <family val="1"/>
      </rPr>
      <t xml:space="preserve"> PLEASE DO NOT PRINT IN COLOR.  From the View tab confirm the pages Attendance Report form pages with children's information and print only those pages along with the CCG Reimbursement Request form. Review each form for accuracy and completeness.  Print the CCAP Request for Payment sheet populated with children's information and review for accuracy and completeness. If you find a mistake, please rekey the form(s) and re-print the page. If you are unable to do this, legibly correct it in ink, using correction tape/fluid or eraser. Once you have determined the forms to be accurate and complete, have the individual with signature authority (if not you) sign and date the CCG Reimbursement Request CC15 and CCAP Request for Payment CC78 forms. If faxing, please perform a test fax to yourself first to make sure it is readable and do not fax using colored paper. Illegible information may result in the return of your submission unpaid. </t>
    </r>
  </si>
  <si>
    <r>
      <t xml:space="preserve">1. </t>
    </r>
    <r>
      <rPr>
        <sz val="12"/>
        <rFont val="Times New Roman"/>
        <family val="1"/>
      </rPr>
      <t xml:space="preserve"> </t>
    </r>
    <r>
      <rPr>
        <b/>
        <sz val="12"/>
        <rFont val="Times New Roman"/>
        <family val="1"/>
      </rPr>
      <t>Children's Name List tab:</t>
    </r>
    <r>
      <rPr>
        <sz val="12"/>
        <rFont val="Times New Roman"/>
        <family val="1"/>
      </rPr>
      <t xml:space="preserve"> update children's names and Authorization Types for the month you are completing. Make sure to sort alphabetically (See STEP 1).</t>
    </r>
  </si>
  <si>
    <r>
      <t xml:space="preserve">2. Attendance Report Form tab: </t>
    </r>
    <r>
      <rPr>
        <sz val="12"/>
        <rFont val="Times New Roman"/>
        <family val="1"/>
      </rPr>
      <t xml:space="preserve">Select the new Report Month/Year from the drop down Menu in field 7 for the month/year you are completing and use your page down key on your keyboard to update. Highlight all attendance fields previously entered (Ps, Fs, FPs, Ss, and Ns) and delete. This MUST be done for all pages. If your facility information has changed contact your Child Care Licensing Specialist.  </t>
    </r>
  </si>
  <si>
    <r>
      <t xml:space="preserve">3.  CCG Reimbursement Request tab: </t>
    </r>
    <r>
      <rPr>
        <sz val="12"/>
        <rFont val="Times New Roman"/>
        <family val="1"/>
      </rPr>
      <t xml:space="preserve"> If your facility information has changed contact your Child Care Licensing Specialist.  </t>
    </r>
  </si>
  <si>
    <r>
      <rPr>
        <b/>
        <sz val="12"/>
        <rFont val="Times New Roman"/>
        <family val="1"/>
      </rPr>
      <t>4.</t>
    </r>
    <r>
      <rPr>
        <sz val="12"/>
        <rFont val="Times New Roman"/>
        <family val="1"/>
      </rPr>
      <t xml:space="preserve">  </t>
    </r>
    <r>
      <rPr>
        <b/>
        <sz val="12"/>
        <rFont val="Times New Roman"/>
        <family val="1"/>
      </rPr>
      <t>Best Business Practices:</t>
    </r>
    <r>
      <rPr>
        <sz val="12"/>
        <rFont val="Times New Roman"/>
        <family val="1"/>
      </rPr>
      <t xml:space="preserve"> Keep a Master saved to your computer. Also save a version for each Report Month you are completing for future reference. If you need a new Master or your facility information has changed, contact the CCPO at for new electronic forms at:   </t>
    </r>
  </si>
  <si>
    <r>
      <t xml:space="preserve">14. Total FTEs: </t>
    </r>
    <r>
      <rPr>
        <sz val="12"/>
        <rFont val="Times New Roman"/>
        <family val="1"/>
      </rPr>
      <t xml:space="preserve">The calculation auto-populates. (Using .5 for Ps, 1 for Fs and 1 for FPs (CCG), each row is added across for each individual child and the total entered)  </t>
    </r>
  </si>
  <si>
    <r>
      <t>15. FTE Page Total:</t>
    </r>
    <r>
      <rPr>
        <sz val="12"/>
        <rFont val="Times New Roman"/>
        <family val="1"/>
      </rPr>
      <t xml:space="preserve">  The calculation auto-populates. (Using .5 for all Ps, 1 for Fs, and 1 for FPs (CCG) each column is added down for each day of the month and the total entered. This number must match the total FTEs from number 13 when the column is added) </t>
    </r>
  </si>
  <si>
    <t xml:space="preserve">Proceed to the CCG Reimbursement Request tab by clicking the dark blue CCG Reimbursement Request button from the Menu page or click that tab at the bottom of the screen. </t>
  </si>
  <si>
    <r>
      <t>VCN#:</t>
    </r>
    <r>
      <rPr>
        <vertAlign val="superscript"/>
        <sz val="10"/>
        <rFont val="Arial"/>
        <family val="2"/>
      </rPr>
      <t>b</t>
    </r>
  </si>
  <si>
    <t>VCN #:</t>
  </si>
  <si>
    <r>
      <t xml:space="preserve"> Phone:</t>
    </r>
    <r>
      <rPr>
        <vertAlign val="superscript"/>
        <sz val="10"/>
        <color theme="1"/>
        <rFont val="Arial"/>
        <family val="2"/>
      </rPr>
      <t>8</t>
    </r>
  </si>
  <si>
    <t>Naknek</t>
  </si>
  <si>
    <t>Child Care Program Office: fax: (907) 269-4536; toll free fax: 1-888-224-4536; phone: (907) 269-4500; toll free phone: 1-888-268-4632; email: CCPO@alaska.gov; mail or in-person: 3601 C Street Suite 140, Anchorage, AK, 99503</t>
  </si>
  <si>
    <t xml:space="preserve">If you have authorizations for both parents of a child in a shared custody arrangement, the child is to be entered into the name list 2 times. </t>
  </si>
  <si>
    <r>
      <t>10. Key to Attendance:</t>
    </r>
    <r>
      <rPr>
        <sz val="12"/>
        <rFont val="Times New Roman"/>
        <family val="1"/>
      </rPr>
      <t xml:space="preserve"> You must input each child's daily attendance in these fields using the key below. For a CCAP child issued an authorization for both parents in a shared custody arrangement, the child will be listed 2 times. Enter the attendance applicable to one parent’s custody on one line and attendance with the other parent on the 2nd line.  If a child is not in attendance, leave the box for that day blank.</t>
    </r>
  </si>
  <si>
    <r>
      <rPr>
        <b/>
        <sz val="12"/>
        <rFont val="Times New Roman"/>
        <family val="1"/>
      </rPr>
      <t>SUBMITTING:</t>
    </r>
    <r>
      <rPr>
        <sz val="12"/>
        <rFont val="Times New Roman"/>
        <family val="1"/>
      </rPr>
      <t xml:space="preserve"> Attendance Report Form CC14 and CCG Reimbursement Request CC15 forms along with the Reimbursement for Staff Salaries and Benefits or Substitute Care CC31, if applicable are submitted to the CCPO. ALL CCAP Request for Payment CC78 forms are submitted to the CCPO by fax: (907) 269-4536; toll free fax: 1-888-224-4536; email: CCPO@alaska.gov; mail or in-person: 3601 C Street Suite 140, Anchorage, AK, 99503</t>
    </r>
  </si>
  <si>
    <t>3601 C St, Ste # 140</t>
  </si>
  <si>
    <r>
      <rPr>
        <b/>
        <i/>
        <sz val="8"/>
        <color theme="1"/>
        <rFont val="Arial"/>
        <family val="2"/>
      </rPr>
      <t>Attendance:</t>
    </r>
    <r>
      <rPr>
        <i/>
        <sz val="8"/>
        <color theme="1"/>
        <rFont val="Arial"/>
        <family val="2"/>
      </rPr>
      <t xml:space="preserve">  </t>
    </r>
    <r>
      <rPr>
        <b/>
        <i/>
        <sz val="9"/>
        <color theme="1"/>
        <rFont val="Arial"/>
        <family val="2"/>
      </rPr>
      <t>F</t>
    </r>
    <r>
      <rPr>
        <i/>
        <sz val="8"/>
        <color theme="1"/>
        <rFont val="Arial"/>
        <family val="2"/>
      </rPr>
      <t xml:space="preserve"> = Full-Time   </t>
    </r>
    <r>
      <rPr>
        <b/>
        <i/>
        <sz val="9"/>
        <color theme="1"/>
        <rFont val="Arial"/>
        <family val="2"/>
      </rPr>
      <t>P</t>
    </r>
    <r>
      <rPr>
        <i/>
        <sz val="8"/>
        <color theme="1"/>
        <rFont val="Arial"/>
        <family val="2"/>
      </rPr>
      <t xml:space="preserve"> = Part-Time  </t>
    </r>
    <r>
      <rPr>
        <b/>
        <i/>
        <sz val="8"/>
        <color theme="1"/>
        <rFont val="Arial"/>
        <family val="2"/>
      </rPr>
      <t xml:space="preserve"> FP =</t>
    </r>
    <r>
      <rPr>
        <i/>
        <sz val="8"/>
        <color theme="1"/>
        <rFont val="Arial"/>
        <family val="2"/>
      </rPr>
      <t xml:space="preserve"> Full-Time plus Part-Time</t>
    </r>
    <r>
      <rPr>
        <b/>
        <i/>
        <sz val="8"/>
        <color theme="1"/>
        <rFont val="Arial"/>
        <family val="2"/>
      </rPr>
      <t xml:space="preserve">                     SI</t>
    </r>
    <r>
      <rPr>
        <i/>
        <sz val="8"/>
        <color theme="1"/>
        <rFont val="Arial"/>
        <family val="2"/>
      </rPr>
      <t xml:space="preserve">= Sick Day   </t>
    </r>
    <r>
      <rPr>
        <b/>
        <i/>
        <sz val="8"/>
        <color theme="1"/>
        <rFont val="Arial"/>
        <family val="2"/>
      </rPr>
      <t>N</t>
    </r>
    <r>
      <rPr>
        <i/>
        <sz val="8"/>
        <color theme="1"/>
        <rFont val="Arial"/>
        <family val="2"/>
      </rPr>
      <t xml:space="preserve"> = Notice Day</t>
    </r>
    <r>
      <rPr>
        <i/>
        <vertAlign val="superscript"/>
        <sz val="8"/>
        <color theme="1"/>
        <rFont val="Arial"/>
        <family val="2"/>
      </rPr>
      <t>10</t>
    </r>
    <r>
      <rPr>
        <i/>
        <vertAlign val="superscript"/>
        <sz val="10"/>
        <color theme="1"/>
        <rFont val="Arial"/>
        <family val="2"/>
      </rPr>
      <t xml:space="preserve">                                                                                                                                                Leave blank if child was not in attendance or facility was closed. CAPITAL LETTERS must be used.</t>
    </r>
  </si>
  <si>
    <r>
      <rPr>
        <b/>
        <i/>
        <sz val="8"/>
        <color theme="1"/>
        <rFont val="Arial"/>
        <family val="2"/>
      </rPr>
      <t xml:space="preserve">Authorization Types: </t>
    </r>
    <r>
      <rPr>
        <i/>
        <sz val="8"/>
        <color theme="1"/>
        <rFont val="Arial"/>
        <family val="2"/>
      </rPr>
      <t xml:space="preserve"> </t>
    </r>
    <r>
      <rPr>
        <b/>
        <i/>
        <sz val="9"/>
        <color theme="1"/>
        <rFont val="Arial"/>
        <family val="2"/>
      </rPr>
      <t>C</t>
    </r>
    <r>
      <rPr>
        <i/>
        <sz val="8"/>
        <color theme="1"/>
        <rFont val="Arial"/>
        <family val="2"/>
      </rPr>
      <t xml:space="preserve"> = CCAP Authorizations   </t>
    </r>
    <r>
      <rPr>
        <b/>
        <i/>
        <sz val="9"/>
        <color theme="1"/>
        <rFont val="Arial"/>
        <family val="2"/>
      </rPr>
      <t xml:space="preserve">S </t>
    </r>
    <r>
      <rPr>
        <i/>
        <sz val="8"/>
        <color theme="1"/>
        <rFont val="Arial"/>
        <family val="2"/>
      </rPr>
      <t>= Self-Pay or Other</t>
    </r>
    <r>
      <rPr>
        <i/>
        <vertAlign val="superscript"/>
        <sz val="10"/>
        <color theme="1"/>
        <rFont val="Arial"/>
        <family val="2"/>
      </rPr>
      <t>9</t>
    </r>
  </si>
  <si>
    <r>
      <rPr>
        <b/>
        <u/>
        <sz val="12"/>
        <rFont val="Times New Roman"/>
        <family val="1"/>
      </rPr>
      <t>NOTE</t>
    </r>
    <r>
      <rPr>
        <b/>
        <sz val="12"/>
        <rFont val="Times New Roman"/>
        <family val="1"/>
      </rPr>
      <t xml:space="preserve">:  </t>
    </r>
    <r>
      <rPr>
        <sz val="12"/>
        <rFont val="Times New Roman"/>
        <family val="1"/>
      </rPr>
      <t xml:space="preserve">You must have a CCAP authorization for PASS I, PASS II PASS III or PASS IV Child Care Assistance for the Report Month before entering the child’s authorization type.  If you do not have an authorization document mark the child as “self-pay or other.” </t>
    </r>
  </si>
  <si>
    <r>
      <t xml:space="preserve">   ·   </t>
    </r>
    <r>
      <rPr>
        <sz val="12"/>
        <rFont val="Times New Roman"/>
        <family val="1"/>
      </rPr>
      <t>C = Child Care Assistance Program (CCAP) Authorizations for PASS I, PASS II PASS III or PASS IV</t>
    </r>
  </si>
  <si>
    <r>
      <t>7.   Number of all other children:</t>
    </r>
    <r>
      <rPr>
        <sz val="12"/>
        <rFont val="Times New Roman"/>
        <family val="1"/>
      </rPr>
      <t xml:space="preserve"> This auto-populates from the Attendance Report Form tab. </t>
    </r>
  </si>
  <si>
    <r>
      <rPr>
        <b/>
        <sz val="12"/>
        <rFont val="Times New Roman"/>
        <family val="1"/>
      </rPr>
      <t>8.</t>
    </r>
    <r>
      <rPr>
        <sz val="12"/>
        <rFont val="Times New Roman"/>
        <family val="1"/>
      </rPr>
      <t xml:space="preserve">   </t>
    </r>
    <r>
      <rPr>
        <b/>
        <sz val="12"/>
        <rFont val="Times New Roman"/>
        <family val="1"/>
      </rPr>
      <t>Total children in care:</t>
    </r>
    <r>
      <rPr>
        <sz val="12"/>
        <rFont val="Times New Roman"/>
        <family val="1"/>
      </rPr>
      <t xml:space="preserve"> Line 9 auto-calculates by adding Lines 6–7 and entering the total of all children in care during the Report Month as documented on the Attendance Report Form(s).</t>
    </r>
  </si>
  <si>
    <r>
      <t xml:space="preserve">Last, First (Parent): </t>
    </r>
    <r>
      <rPr>
        <sz val="12"/>
        <rFont val="Times New Roman"/>
        <family val="1"/>
      </rPr>
      <t>Enter the Last and First names of the parent of each child as listed on the Child Care Assistance Authorization document. Children in a shared custody arrangement will be populated 2 times. Be sure to enter the correct parent’s name corresponding to the child’s attendance when with that parent.</t>
    </r>
    <r>
      <rPr>
        <b/>
        <sz val="12"/>
        <rFont val="Times New Roman"/>
        <family val="1"/>
      </rPr>
      <t xml:space="preserve"> If the child is on PASS IV enter the child's name in this field</t>
    </r>
  </si>
  <si>
    <r>
      <t>9.  Attendance Minimum:</t>
    </r>
    <r>
      <rPr>
        <sz val="12"/>
        <rFont val="Times New Roman"/>
        <family val="1"/>
      </rPr>
      <t xml:space="preserve">  Line 9 auto-calculates by multiplying Line 2 (Average Daily Attendance) by .05 and entering the next whole number if it is more than 1. For example enter “2” if the number is 1.14.  If the number is less than 1, a “1” will be entered. This is the required number of children your facility must maintain with a CCAP authorization to maintain compliance with the CCG Program.</t>
    </r>
  </si>
  <si>
    <r>
      <t xml:space="preserve">10.  Grant Fund Expenditures: </t>
    </r>
    <r>
      <rPr>
        <sz val="12"/>
        <rFont val="Times New Roman"/>
        <family val="1"/>
      </rPr>
      <t xml:space="preserve"> Check each expenditure category(s) CCG funds were used for during the report month. For each expenditure category checked, enter the dollar amount spent. Attach a copy of your receipt or the CCG Reimbursement Request for Staff Salaries and Benefits or Substitute Care form to support the amount spent. The Total box auto-populates by adding all Expenditure amounts. </t>
    </r>
  </si>
  <si>
    <r>
      <rPr>
        <vertAlign val="superscript"/>
        <sz val="10.5"/>
        <rFont val="Arial"/>
        <family val="2"/>
      </rPr>
      <t>11</t>
    </r>
    <r>
      <rPr>
        <b/>
        <sz val="10"/>
        <rFont val="Arial"/>
        <family val="2"/>
      </rPr>
      <t>STATEMENT OF TRUTH:</t>
    </r>
    <r>
      <rPr>
        <sz val="10.5"/>
        <rFont val="Arial"/>
        <family val="2"/>
      </rPr>
      <t xml:space="preserve"> </t>
    </r>
    <r>
      <rPr>
        <sz val="10"/>
        <rFont val="Arial"/>
        <family val="2"/>
      </rPr>
      <t xml:space="preserve">Under penalty of perjury or unsworn falsification, I certify that the information provided on this form and all accompanying daily CCG Attendance forms for the period indicated are true and accurate.  I understand that if I provide false information on or with this form, any money obtained as a result must be paid back to the State of Alaska and I may not be able to participate in the Child Care Grant Program in the future.  </t>
    </r>
    <r>
      <rPr>
        <b/>
        <sz val="10"/>
        <rFont val="Arial"/>
        <family val="2"/>
      </rPr>
      <t>I understand that this payment request must be received by the last day of the month following the report month or payment will be denied.</t>
    </r>
  </si>
  <si>
    <r>
      <t>11.  Signature Block</t>
    </r>
    <r>
      <rPr>
        <sz val="12"/>
        <rFont val="Times New Roman"/>
        <family val="1"/>
      </rPr>
      <t xml:space="preserve">:  Enter the Individual with signatory authority's printed name, contact telephone number, and the date signed. </t>
    </r>
  </si>
  <si>
    <t xml:space="preserve">Anchorage, AK 99503
</t>
  </si>
  <si>
    <t>Facility Information</t>
  </si>
  <si>
    <t>Facility Name:</t>
  </si>
  <si>
    <t>MANDATORY FIELDS</t>
  </si>
  <si>
    <t>MAILING ADDRESS</t>
  </si>
  <si>
    <t>PHYSICAL ADDRESS</t>
  </si>
  <si>
    <t>PHYSICAL CITY</t>
  </si>
  <si>
    <t xml:space="preserve">MAILING CITY </t>
  </si>
  <si>
    <t>MAILING ZIPCODE</t>
  </si>
  <si>
    <t>VCN #</t>
  </si>
  <si>
    <t>PHONE #</t>
  </si>
  <si>
    <t>Facility Data From this tab will be populated to all forms in the workbook</t>
  </si>
  <si>
    <t>STEP 1:  FACILITY INFO</t>
  </si>
  <si>
    <t>STEP 2:  CHILDREN'S NAME LIST</t>
  </si>
  <si>
    <t>STEP 3: Complete the Attendance Report Form CC14</t>
  </si>
  <si>
    <t>STEP 4:  Complete the CCG Reimbursement Form CC15</t>
  </si>
  <si>
    <t>STEP 5: Completing the CCAP Request for Payment form CC78</t>
  </si>
  <si>
    <r>
      <t xml:space="preserve">CASE#: </t>
    </r>
    <r>
      <rPr>
        <sz val="12"/>
        <rFont val="Times New Roman"/>
        <family val="1"/>
      </rPr>
      <t>This auto-populates.</t>
    </r>
  </si>
  <si>
    <t>STEP 6:  Printing and Signing forms</t>
  </si>
  <si>
    <t>STEP 7: Saving and Re-using</t>
  </si>
  <si>
    <t>Select City for physical address from Drop Down Menu Only</t>
  </si>
  <si>
    <t>AKCCIS #</t>
  </si>
  <si>
    <r>
      <t>AKCCIS #</t>
    </r>
    <r>
      <rPr>
        <vertAlign val="superscript"/>
        <sz val="10"/>
        <color theme="1"/>
        <rFont val="Arial"/>
        <family val="2"/>
      </rPr>
      <t>5</t>
    </r>
    <r>
      <rPr>
        <sz val="10"/>
        <color theme="1"/>
        <rFont val="Arial"/>
        <family val="2"/>
      </rPr>
      <t xml:space="preserve"> / VCN #:</t>
    </r>
    <r>
      <rPr>
        <vertAlign val="superscript"/>
        <sz val="10"/>
        <color theme="1"/>
        <rFont val="Arial"/>
        <family val="2"/>
      </rPr>
      <t>6</t>
    </r>
    <r>
      <rPr>
        <sz val="10"/>
        <color theme="1"/>
        <rFont val="Arial"/>
        <family val="2"/>
      </rPr>
      <t xml:space="preserve"> </t>
    </r>
  </si>
  <si>
    <r>
      <t>AKCCIS #:</t>
    </r>
    <r>
      <rPr>
        <vertAlign val="superscript"/>
        <sz val="10"/>
        <rFont val="Arial"/>
        <family val="2"/>
      </rPr>
      <t>a</t>
    </r>
  </si>
  <si>
    <t>AKCCIS #:</t>
  </si>
  <si>
    <t>Effective November 1, 2025</t>
  </si>
  <si>
    <t>3601 C Street, Suite 140</t>
  </si>
  <si>
    <t>Enter all facility data.  The fields recorded on this tab will populate to all applicable sections of other tabs in the workbook</t>
  </si>
  <si>
    <r>
      <t>a.  AKCCIS #:</t>
    </r>
    <r>
      <rPr>
        <sz val="12"/>
        <rFont val="Times New Roman"/>
        <family val="1"/>
      </rPr>
      <t xml:space="preserve"> This auto-populates from the Facility Info tab. </t>
    </r>
  </si>
  <si>
    <r>
      <t>b.  VCN#:</t>
    </r>
    <r>
      <rPr>
        <sz val="12"/>
        <rFont val="Times New Roman"/>
        <family val="1"/>
      </rPr>
      <t xml:space="preserve">  This auto-populates from the Facility Info tab. </t>
    </r>
  </si>
  <si>
    <r>
      <t xml:space="preserve">c.   Facility Name: </t>
    </r>
    <r>
      <rPr>
        <sz val="12"/>
        <rFont val="Times New Roman"/>
        <family val="1"/>
      </rPr>
      <t xml:space="preserve"> This auto-populates from the Facility Info tab. </t>
    </r>
  </si>
  <si>
    <r>
      <t>d.  Physical Location of Facility:</t>
    </r>
    <r>
      <rPr>
        <sz val="12"/>
        <rFont val="Times New Roman"/>
        <family val="1"/>
      </rPr>
      <t xml:space="preserve">   This auto-populates from the Facility Info tab. </t>
    </r>
  </si>
  <si>
    <r>
      <t xml:space="preserve">e.  City [for Physical Location]: </t>
    </r>
    <r>
      <rPr>
        <sz val="12"/>
        <rFont val="Times New Roman"/>
        <family val="1"/>
      </rPr>
      <t xml:space="preserve">  This auto-populates from the Facility Info tab. </t>
    </r>
  </si>
  <si>
    <r>
      <t xml:space="preserve">g.  Mailing Address: </t>
    </r>
    <r>
      <rPr>
        <sz val="12"/>
        <rFont val="Times New Roman"/>
        <family val="1"/>
      </rPr>
      <t xml:space="preserve">  This auto-populates from the Facility Info tab. </t>
    </r>
  </si>
  <si>
    <r>
      <t xml:space="preserve">h.  City [for Mailing Address]: </t>
    </r>
    <r>
      <rPr>
        <sz val="12"/>
        <rFont val="Times New Roman"/>
        <family val="1"/>
      </rPr>
      <t xml:space="preserve">  This auto-populates from the Facility Info tab. </t>
    </r>
  </si>
  <si>
    <r>
      <t>i.   Zip [for Mailing Address]:</t>
    </r>
    <r>
      <rPr>
        <sz val="12"/>
        <rFont val="Times New Roman"/>
        <family val="1"/>
      </rPr>
      <t xml:space="preserve">  This auto-populates from the Facility Info tab. </t>
    </r>
  </si>
  <si>
    <r>
      <t xml:space="preserve">3.   CCG Rate Schedule Geographic Rate: </t>
    </r>
    <r>
      <rPr>
        <sz val="12"/>
        <rFont val="Times New Roman"/>
        <family val="1"/>
      </rPr>
      <t>The dollar amount from the CCG Rate Schedule for the city where the facility is physically located auto-populates when a city is selected from the drop down menu in the Facility Info tab.</t>
    </r>
  </si>
  <si>
    <r>
      <t xml:space="preserve">Phone number: </t>
    </r>
    <r>
      <rPr>
        <sz val="12"/>
        <rFont val="Times New Roman"/>
        <family val="1"/>
      </rPr>
      <t xml:space="preserve"> This auto-populates from the Facility Info tab. </t>
    </r>
  </si>
  <si>
    <r>
      <t xml:space="preserve">Facility/Provider name: </t>
    </r>
    <r>
      <rPr>
        <sz val="12"/>
        <rFont val="Times New Roman"/>
        <family val="1"/>
      </rPr>
      <t xml:space="preserve"> This auto-populates from the Facility Info tab. </t>
    </r>
  </si>
  <si>
    <r>
      <rPr>
        <b/>
        <sz val="14"/>
        <rFont val="Times New Roman"/>
        <family val="1"/>
      </rPr>
      <t>1. Facility Name:</t>
    </r>
    <r>
      <rPr>
        <sz val="14"/>
        <rFont val="Times New Roman"/>
        <family val="1"/>
      </rPr>
      <t xml:space="preserve">  Enter the name of your facility as it appears on your Child Care License. </t>
    </r>
  </si>
  <si>
    <r>
      <t>2.  AKCCIS #:</t>
    </r>
    <r>
      <rPr>
        <sz val="14"/>
        <rFont val="Times New Roman"/>
        <family val="1"/>
      </rPr>
      <t xml:space="preserve">  Enter the five digit number beginning with 10 issued to you by the CCPO or Municipality of Anchorage for your facility. </t>
    </r>
  </si>
  <si>
    <r>
      <t>3.  VCN#:</t>
    </r>
    <r>
      <rPr>
        <sz val="14"/>
        <rFont val="Times New Roman"/>
        <family val="1"/>
      </rPr>
      <t xml:space="preserve">  Enter your Vendor Customer Number issued by the State of Alaska Integrated Resource Information System (IRIS) needed to release payments. </t>
    </r>
  </si>
  <si>
    <r>
      <t xml:space="preserve">4. Mailing Address: </t>
    </r>
    <r>
      <rPr>
        <sz val="14"/>
        <rFont val="Times New Roman"/>
        <family val="1"/>
      </rPr>
      <t xml:space="preserve"> Enter the full street address or postal box where the State of Alaska payment is being mailed.</t>
    </r>
    <r>
      <rPr>
        <b/>
        <sz val="14"/>
        <rFont val="Times New Roman"/>
        <family val="1"/>
      </rPr>
      <t xml:space="preserve">                                        </t>
    </r>
  </si>
  <si>
    <r>
      <rPr>
        <b/>
        <sz val="14"/>
        <rFont val="Times New Roman"/>
        <family val="1"/>
      </rPr>
      <t xml:space="preserve">5. City/Zip Code [for Mailing Address]: </t>
    </r>
    <r>
      <rPr>
        <sz val="14"/>
        <rFont val="Times New Roman"/>
        <family val="1"/>
      </rPr>
      <t xml:space="preserve">Enter the city and zip code for the mailing address. </t>
    </r>
  </si>
  <si>
    <r>
      <t>6.  Physical Location of Facility:</t>
    </r>
    <r>
      <rPr>
        <sz val="14"/>
        <rFont val="Times New Roman"/>
        <family val="1"/>
      </rPr>
      <t xml:space="preserve">  Enter the full street address where care was provided. </t>
    </r>
  </si>
  <si>
    <r>
      <t xml:space="preserve">8. Phone Number: </t>
    </r>
    <r>
      <rPr>
        <sz val="14"/>
        <rFont val="Times New Roman"/>
        <family val="1"/>
      </rPr>
      <t>Enter your facility's phone number starting with the area code.</t>
    </r>
  </si>
  <si>
    <r>
      <t xml:space="preserve">7.  City [for Physical Location]: </t>
    </r>
    <r>
      <rPr>
        <sz val="14"/>
        <rFont val="Times New Roman"/>
        <family val="1"/>
      </rPr>
      <t xml:space="preserve"> Use the Drop Down Menu to Enter the city  where care was provided.  </t>
    </r>
  </si>
  <si>
    <t>Anchorage, AK 99503</t>
  </si>
  <si>
    <t>Age Category</t>
  </si>
  <si>
    <t>Age Category (Drop-Down List</t>
  </si>
  <si>
    <t>Age Cat</t>
  </si>
  <si>
    <t>CCPO USE ONLY:</t>
  </si>
  <si>
    <t>5.   Total Number of Infants In Care</t>
  </si>
  <si>
    <t>6.   Total Number of Toddlers In Care</t>
  </si>
  <si>
    <t>7.   Number of children with CCAP authorizations (C)</t>
  </si>
  <si>
    <t>8.   Number of all other children (S)</t>
  </si>
  <si>
    <r>
      <t xml:space="preserve">9.   Total children in care </t>
    </r>
    <r>
      <rPr>
        <sz val="10"/>
        <rFont val="Arial"/>
        <family val="2"/>
      </rPr>
      <t>(total of Lines 6 through 7)</t>
    </r>
  </si>
  <si>
    <t xml:space="preserve">10.  ATTENDANCE MINIMUM:  </t>
  </si>
  <si>
    <t xml:space="preserve">11. Specify how Child Care Grant Funds were spent during the </t>
  </si>
  <si>
    <t>IN =  Infant</t>
  </si>
  <si>
    <t>TO = Toddler</t>
  </si>
  <si>
    <t>PS = Preschool</t>
  </si>
  <si>
    <t>SA = School Age</t>
  </si>
  <si>
    <t>Enter the age category for each child listed in column. The Key to Age Categories are as follows:</t>
  </si>
  <si>
    <t>IN = Infant (Birth to 12 Months)</t>
  </si>
  <si>
    <t>TO = Toddler (13 months through 35 months)</t>
  </si>
  <si>
    <t>PS = Preschool (36 months through 59 months)</t>
  </si>
  <si>
    <t>SA = School Aged (5 years through 13 years)</t>
  </si>
  <si>
    <t>CC15 Rev 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</si>
</sst>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_);[Red]\(&quot;$&quot;#,##0.00\)"/>
    <numFmt numFmtId="44" formatCode="_(&quot;$&quot;* #,##0.00_);_(&quot;$&quot;* \(#,##0.00\);_(&quot;$&quot;* &quot;-&quot;??_);_(@_)"/>
    <numFmt numFmtId="43" formatCode="_(* #,##0.00_);_(* \(#,##0.00\);_(* &quot;-&quot;??_);_(@_)"/>
    <numFmt numFmtId="164" formatCode="mmmm\ yyyy"/>
    <numFmt numFmtId="165" formatCode="0.0"/>
    <numFmt numFmtId="166" formatCode="&quot;$&quot;#,##0.00"/>
    <numFmt numFmtId="167" formatCode="[&lt;=9999999]###\-####;\(###\)\ ###\-####"/>
    <numFmt numFmtId="168" formatCode="0.000"/>
    <numFmt numFmtId="169" formatCode="[$-F400]h:mm:ss\ AM/PM"/>
    <numFmt numFmtId="170" formatCode="#,##0.000_);\(#,##0.000\)"/>
    <numFmt numFmtId="171" formatCode="mm/dd/yyyy"/>
    <numFmt numFmtId="172" formatCode="[$-409]d\-mmm\-yyyy;@"/>
    <numFmt numFmtId="173" formatCode="_(&quot;$&quot;* #,##0_);_(&quot;$&quot;* \(#,##0\);_(&quot;$&quot;* &quot;-&quot;??_);_(@_)"/>
    <numFmt numFmtId="174" formatCode="_(&quot;$&quot;* #,##0.000_);_(&quot;$&quot;* \(#,##0.000\);_(&quot;$&quot;* &quot;-&quot;??_);_(@_)"/>
    <numFmt numFmtId="175" formatCode="mm/dd/yy;@"/>
    <numFmt numFmtId="176" formatCode="########"/>
    <numFmt numFmtId="177" formatCode="###\-###\-####"/>
  </numFmts>
  <fonts count="106" x14ac:knownFonts="1">
    <font>
      <sz val="10"/>
      <name val="Arial"/>
    </font>
    <font>
      <sz val="10"/>
      <name val="Arial"/>
      <family val="2"/>
    </font>
    <font>
      <sz val="12"/>
      <name val="Arial"/>
      <family val="2"/>
    </font>
    <font>
      <sz val="8"/>
      <name val="Arial"/>
      <family val="2"/>
    </font>
    <font>
      <b/>
      <sz val="9"/>
      <name val="Arial"/>
      <family val="2"/>
    </font>
    <font>
      <b/>
      <sz val="12"/>
      <name val="Arial"/>
      <family val="2"/>
    </font>
    <font>
      <b/>
      <sz val="10"/>
      <name val="Arial"/>
      <family val="2"/>
    </font>
    <font>
      <sz val="11"/>
      <name val="Arial"/>
      <family val="2"/>
    </font>
    <font>
      <u/>
      <sz val="10"/>
      <color indexed="12"/>
      <name val="Arial"/>
      <family val="2"/>
    </font>
    <font>
      <sz val="10"/>
      <name val="Verdana"/>
      <family val="2"/>
    </font>
    <font>
      <sz val="8"/>
      <color indexed="81"/>
      <name val="Tahoma"/>
      <family val="2"/>
    </font>
    <font>
      <b/>
      <sz val="8"/>
      <color indexed="81"/>
      <name val="Tahoma"/>
      <family val="2"/>
    </font>
    <font>
      <sz val="10"/>
      <name val="Times New Roman"/>
      <family val="1"/>
    </font>
    <font>
      <b/>
      <sz val="14"/>
      <name val="Arial"/>
      <family val="2"/>
    </font>
    <font>
      <sz val="8"/>
      <name val="Arial"/>
      <family val="2"/>
    </font>
    <font>
      <sz val="9"/>
      <name val="Arial"/>
      <family val="2"/>
    </font>
    <font>
      <sz val="10"/>
      <name val="Arial"/>
      <family val="2"/>
    </font>
    <font>
      <sz val="10.5"/>
      <name val="Arial"/>
      <family val="2"/>
    </font>
    <font>
      <b/>
      <sz val="10.5"/>
      <name val="Arial"/>
      <family val="2"/>
    </font>
    <font>
      <b/>
      <sz val="11"/>
      <name val="Arial"/>
      <family val="2"/>
    </font>
    <font>
      <i/>
      <u/>
      <sz val="10"/>
      <name val="Arial"/>
      <family val="2"/>
    </font>
    <font>
      <sz val="10"/>
      <name val="Arial"/>
      <family val="2"/>
    </font>
    <font>
      <sz val="10"/>
      <name val="Arial"/>
      <family val="2"/>
    </font>
    <font>
      <b/>
      <u/>
      <sz val="10"/>
      <name val="Arial"/>
      <family val="2"/>
    </font>
    <font>
      <i/>
      <sz val="11"/>
      <name val="Arial"/>
      <family val="2"/>
    </font>
    <font>
      <sz val="10"/>
      <name val="Arial Black"/>
      <family val="2"/>
    </font>
    <font>
      <sz val="10"/>
      <name val="Arial Rounded MT Bold"/>
      <family val="2"/>
    </font>
    <font>
      <sz val="10"/>
      <color indexed="8"/>
      <name val="Arial"/>
      <family val="2"/>
    </font>
    <font>
      <sz val="9"/>
      <name val="Arial Black"/>
      <family val="2"/>
    </font>
    <font>
      <sz val="10"/>
      <color indexed="81"/>
      <name val="Comic Sans MS"/>
      <family val="4"/>
    </font>
    <font>
      <b/>
      <i/>
      <sz val="10"/>
      <name val="Arial"/>
      <family val="2"/>
    </font>
    <font>
      <sz val="14"/>
      <name val="Arial"/>
      <family val="2"/>
    </font>
    <font>
      <sz val="8"/>
      <color indexed="81"/>
      <name val="Comic Sans MS"/>
      <family val="4"/>
    </font>
    <font>
      <b/>
      <sz val="8"/>
      <name val="Arial"/>
      <family val="2"/>
    </font>
    <font>
      <sz val="7"/>
      <name val="Arial"/>
      <family val="2"/>
    </font>
    <font>
      <sz val="11"/>
      <name val="Times New Roman"/>
      <family val="1"/>
    </font>
    <font>
      <vertAlign val="superscript"/>
      <sz val="10"/>
      <name val="Arial"/>
      <family val="2"/>
    </font>
    <font>
      <vertAlign val="superscript"/>
      <sz val="11"/>
      <name val="Arial"/>
      <family val="2"/>
    </font>
    <font>
      <b/>
      <vertAlign val="superscript"/>
      <sz val="9"/>
      <name val="Arial"/>
      <family val="2"/>
    </font>
    <font>
      <b/>
      <sz val="12"/>
      <name val="Times New Roman"/>
      <family val="1"/>
    </font>
    <font>
      <b/>
      <sz val="14"/>
      <name val="Times New Roman"/>
      <family val="1"/>
    </font>
    <font>
      <sz val="12"/>
      <name val="Times New Roman"/>
      <family val="1"/>
    </font>
    <font>
      <vertAlign val="superscript"/>
      <sz val="10.5"/>
      <name val="Arial"/>
      <family val="2"/>
    </font>
    <font>
      <sz val="10"/>
      <name val="Arial"/>
      <family val="2"/>
    </font>
    <font>
      <sz val="11"/>
      <color theme="1"/>
      <name val="Calibri"/>
      <family val="2"/>
      <scheme val="minor"/>
    </font>
    <font>
      <sz val="11"/>
      <color theme="0"/>
      <name val="Calibri"/>
      <family val="2"/>
      <scheme val="minor"/>
    </font>
    <font>
      <u/>
      <sz val="10"/>
      <color theme="10"/>
      <name val="Arial"/>
      <family val="2"/>
    </font>
    <font>
      <sz val="10"/>
      <name val="Calibri"/>
      <family val="2"/>
      <scheme val="minor"/>
    </font>
    <font>
      <b/>
      <sz val="10"/>
      <name val="Calibri"/>
      <family val="2"/>
      <scheme val="minor"/>
    </font>
    <font>
      <b/>
      <sz val="10"/>
      <color rgb="FFFF0000"/>
      <name val="Arial"/>
      <family val="2"/>
    </font>
    <font>
      <b/>
      <sz val="9"/>
      <color rgb="FFFF0000"/>
      <name val="Arial"/>
      <family val="2"/>
    </font>
    <font>
      <i/>
      <sz val="12"/>
      <color rgb="FF000000"/>
      <name val="Comic Sans MS"/>
      <family val="4"/>
    </font>
    <font>
      <sz val="11"/>
      <color rgb="FF000000"/>
      <name val="Times New Roman"/>
      <family val="1"/>
    </font>
    <font>
      <b/>
      <sz val="12"/>
      <color rgb="FF000000"/>
      <name val="Times New Roman"/>
      <family val="1"/>
    </font>
    <font>
      <sz val="8"/>
      <color theme="1"/>
      <name val="Arial Narrow"/>
      <family val="2"/>
    </font>
    <font>
      <b/>
      <sz val="20"/>
      <color theme="0"/>
      <name val="Arial"/>
      <family val="2"/>
    </font>
    <font>
      <sz val="10"/>
      <color rgb="FF000000"/>
      <name val="Times New Roman"/>
      <family val="1"/>
    </font>
    <font>
      <b/>
      <sz val="9"/>
      <color rgb="FFC00000"/>
      <name val="Arial"/>
      <family val="2"/>
    </font>
    <font>
      <sz val="10"/>
      <color rgb="FF000000"/>
      <name val="Arial"/>
      <family val="2"/>
    </font>
    <font>
      <sz val="8"/>
      <color rgb="FF000000"/>
      <name val="Tahoma"/>
      <family val="2"/>
    </font>
    <font>
      <sz val="8"/>
      <name val="Times New Roman"/>
      <family val="1"/>
    </font>
    <font>
      <b/>
      <sz val="16"/>
      <name val="Times New Roman"/>
      <family val="1"/>
    </font>
    <font>
      <sz val="16"/>
      <name val="Times New Roman"/>
      <family val="1"/>
    </font>
    <font>
      <sz val="10"/>
      <color theme="1"/>
      <name val="Arial"/>
      <family val="2"/>
    </font>
    <font>
      <b/>
      <sz val="10"/>
      <color theme="1"/>
      <name val="Arial"/>
      <family val="2"/>
    </font>
    <font>
      <sz val="8"/>
      <color theme="1"/>
      <name val="Arial"/>
      <family val="2"/>
    </font>
    <font>
      <sz val="12"/>
      <color theme="1"/>
      <name val="Arial"/>
      <family val="2"/>
    </font>
    <font>
      <b/>
      <sz val="9"/>
      <color theme="1"/>
      <name val="Arial"/>
      <family val="2"/>
    </font>
    <font>
      <b/>
      <sz val="11"/>
      <color theme="1"/>
      <name val="Arial Black"/>
      <family val="2"/>
    </font>
    <font>
      <b/>
      <sz val="12"/>
      <color theme="1"/>
      <name val="Arial"/>
      <family val="2"/>
    </font>
    <font>
      <b/>
      <sz val="8"/>
      <color theme="1"/>
      <name val="Arial"/>
      <family val="2"/>
    </font>
    <font>
      <vertAlign val="superscript"/>
      <sz val="10"/>
      <color theme="1"/>
      <name val="Arial"/>
      <family val="2"/>
    </font>
    <font>
      <b/>
      <sz val="10"/>
      <color theme="1"/>
      <name val="Arial Black"/>
      <family val="2"/>
    </font>
    <font>
      <i/>
      <sz val="10"/>
      <color theme="1"/>
      <name val="Arial"/>
      <family val="2"/>
    </font>
    <font>
      <i/>
      <vertAlign val="superscript"/>
      <sz val="10"/>
      <color theme="1"/>
      <name val="Arial"/>
      <family val="2"/>
    </font>
    <font>
      <i/>
      <sz val="9"/>
      <color theme="1"/>
      <name val="Arial"/>
      <family val="2"/>
    </font>
    <font>
      <i/>
      <sz val="8"/>
      <color theme="1"/>
      <name val="Arial"/>
      <family val="2"/>
    </font>
    <font>
      <b/>
      <i/>
      <sz val="8"/>
      <color theme="1"/>
      <name val="Arial"/>
      <family val="2"/>
    </font>
    <font>
      <b/>
      <i/>
      <sz val="9"/>
      <color theme="1"/>
      <name val="Arial"/>
      <family val="2"/>
    </font>
    <font>
      <sz val="11"/>
      <color theme="1"/>
      <name val="Arial"/>
      <family val="2"/>
    </font>
    <font>
      <vertAlign val="superscript"/>
      <sz val="11"/>
      <color theme="1"/>
      <name val="Arial"/>
      <family val="2"/>
    </font>
    <font>
      <vertAlign val="superscript"/>
      <sz val="8"/>
      <color theme="1"/>
      <name val="Arial"/>
      <family val="2"/>
    </font>
    <font>
      <sz val="10"/>
      <color theme="1"/>
      <name val="Arial Narrow"/>
      <family val="2"/>
    </font>
    <font>
      <b/>
      <vertAlign val="superscript"/>
      <sz val="10"/>
      <color theme="1"/>
      <name val="Arial"/>
      <family val="2"/>
    </font>
    <font>
      <b/>
      <vertAlign val="superscript"/>
      <sz val="9"/>
      <color theme="1"/>
      <name val="Arial"/>
      <family val="2"/>
    </font>
    <font>
      <sz val="9"/>
      <color theme="1"/>
      <name val="Arial"/>
      <family val="2"/>
    </font>
    <font>
      <sz val="10"/>
      <color theme="1"/>
      <name val="Arial Black"/>
      <family val="2"/>
    </font>
    <font>
      <b/>
      <u/>
      <sz val="10"/>
      <color theme="1"/>
      <name val="Arial"/>
      <family val="2"/>
    </font>
    <font>
      <b/>
      <sz val="11"/>
      <color theme="1"/>
      <name val="Arial"/>
      <family val="2"/>
    </font>
    <font>
      <i/>
      <sz val="7"/>
      <color theme="1"/>
      <name val="Arial"/>
      <family val="2"/>
    </font>
    <font>
      <b/>
      <sz val="12"/>
      <color theme="1"/>
      <name val="Arial Black"/>
      <family val="2"/>
    </font>
    <font>
      <vertAlign val="superscript"/>
      <sz val="10"/>
      <color theme="1"/>
      <name val="Arial Black"/>
      <family val="2"/>
    </font>
    <font>
      <b/>
      <sz val="13"/>
      <color theme="1"/>
      <name val="Arial"/>
      <family val="2"/>
    </font>
    <font>
      <sz val="11"/>
      <name val="Calibri"/>
      <family val="2"/>
    </font>
    <font>
      <sz val="12"/>
      <color rgb="FFFF0000"/>
      <name val="Times New Roman"/>
      <family val="1"/>
    </font>
    <font>
      <i/>
      <sz val="12"/>
      <name val="Times New Roman"/>
      <family val="1"/>
    </font>
    <font>
      <sz val="14"/>
      <name val="Times New Roman"/>
      <family val="1"/>
    </font>
    <font>
      <i/>
      <vertAlign val="superscript"/>
      <sz val="8"/>
      <color theme="1"/>
      <name val="Arial"/>
      <family val="2"/>
    </font>
    <font>
      <b/>
      <u/>
      <sz val="12"/>
      <name val="Times New Roman"/>
      <family val="1"/>
    </font>
    <font>
      <sz val="12"/>
      <name val="Symbol"/>
      <family val="1"/>
      <charset val="2"/>
    </font>
    <font>
      <vertAlign val="superscript"/>
      <sz val="12"/>
      <name val="Times New Roman"/>
      <family val="1"/>
    </font>
    <font>
      <u/>
      <sz val="12"/>
      <color indexed="12"/>
      <name val="Times New Roman"/>
      <family val="1"/>
    </font>
    <font>
      <b/>
      <sz val="20"/>
      <name val="Arial"/>
      <family val="2"/>
    </font>
    <font>
      <b/>
      <sz val="20"/>
      <color rgb="FFFF0000"/>
      <name val="Arial"/>
      <family val="2"/>
    </font>
    <font>
      <sz val="20"/>
      <name val="Arial"/>
      <family val="2"/>
    </font>
    <font>
      <sz val="10"/>
      <color rgb="FFFAFBF7"/>
      <name val="Arial"/>
      <family val="2"/>
    </font>
  </fonts>
  <fills count="2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1"/>
        <bgColor indexed="64"/>
      </patternFill>
    </fill>
    <fill>
      <patternFill patternType="solid">
        <fgColor rgb="FFFFFFCC"/>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3999450666829432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1F5E7"/>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65"/>
        <bgColor rgb="FFFAFBF7"/>
      </patternFill>
    </fill>
    <fill>
      <patternFill patternType="solid">
        <fgColor indexed="65"/>
        <bgColor indexed="64"/>
      </patternFill>
    </fill>
    <fill>
      <patternFill patternType="solid">
        <fgColor theme="2" tint="-9.9978637043366805E-2"/>
        <bgColor indexed="64"/>
      </patternFill>
    </fill>
  </fills>
  <borders count="79">
    <border>
      <left/>
      <right/>
      <top/>
      <bottom/>
      <diagonal/>
    </border>
    <border>
      <left style="thin">
        <color indexed="64"/>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diagonalUp="1">
      <left/>
      <right/>
      <top/>
      <bottom/>
      <diagonal style="thin">
        <color indexed="64"/>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thin">
        <color theme="3"/>
      </left>
      <right style="thin">
        <color theme="3"/>
      </right>
      <top style="thin">
        <color theme="3"/>
      </top>
      <bottom style="thin">
        <color theme="3"/>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style="thin">
        <color theme="3"/>
      </right>
      <top style="thin">
        <color theme="3"/>
      </top>
      <bottom/>
      <diagonal/>
    </border>
    <border>
      <left style="thin">
        <color theme="3"/>
      </left>
      <right/>
      <top style="thin">
        <color theme="3"/>
      </top>
      <bottom style="thin">
        <color indexed="64"/>
      </bottom>
      <diagonal/>
    </border>
    <border>
      <left/>
      <right/>
      <top style="thin">
        <color theme="3"/>
      </top>
      <bottom style="thin">
        <color indexed="64"/>
      </bottom>
      <diagonal/>
    </border>
    <border>
      <left/>
      <right style="thin">
        <color theme="3"/>
      </right>
      <top style="thin">
        <color theme="3"/>
      </top>
      <bottom style="thin">
        <color indexed="64"/>
      </bottom>
      <diagonal/>
    </border>
    <border>
      <left style="thin">
        <color theme="3"/>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theme="3"/>
      </right>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s>
  <cellStyleXfs count="17">
    <xf numFmtId="0" fontId="0" fillId="0" borderId="0"/>
    <xf numFmtId="43" fontId="22" fillId="0" borderId="0" applyFont="0" applyFill="0" applyBorder="0" applyAlignment="0" applyProtection="0"/>
    <xf numFmtId="43" fontId="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0" fontId="3" fillId="2" borderId="1" applyNumberFormat="0" applyBorder="0" applyProtection="0">
      <alignment horizontal="left" vertical="top" wrapText="1"/>
      <protection locked="0"/>
    </xf>
    <xf numFmtId="0" fontId="8"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44" fillId="0" borderId="0"/>
    <xf numFmtId="0" fontId="1" fillId="0" borderId="0"/>
    <xf numFmtId="0" fontId="27" fillId="0" borderId="0"/>
    <xf numFmtId="9" fontId="1" fillId="0" borderId="0" applyFont="0" applyFill="0" applyBorder="0" applyAlignment="0" applyProtection="0"/>
  </cellStyleXfs>
  <cellXfs count="601">
    <xf numFmtId="0" fontId="0" fillId="0" borderId="0" xfId="0"/>
    <xf numFmtId="49" fontId="1" fillId="2" borderId="0" xfId="0" applyNumberFormat="1" applyFont="1" applyFill="1"/>
    <xf numFmtId="0" fontId="0" fillId="2" borderId="0" xfId="0" applyFill="1"/>
    <xf numFmtId="49" fontId="1" fillId="2" borderId="0" xfId="0" applyNumberFormat="1" applyFont="1" applyFill="1" applyAlignment="1">
      <alignment horizontal="right"/>
    </xf>
    <xf numFmtId="164" fontId="0" fillId="2" borderId="0" xfId="0" applyNumberFormat="1" applyFill="1"/>
    <xf numFmtId="0" fontId="0" fillId="2" borderId="0" xfId="0" applyFill="1" applyAlignment="1">
      <alignment horizontal="center"/>
    </xf>
    <xf numFmtId="0" fontId="0" fillId="2" borderId="2" xfId="0" applyFill="1" applyBorder="1" applyAlignment="1">
      <alignment horizontal="center"/>
    </xf>
    <xf numFmtId="164" fontId="0" fillId="2" borderId="0" xfId="0" applyNumberFormat="1" applyFill="1" applyAlignment="1">
      <alignment horizontal="center"/>
    </xf>
    <xf numFmtId="0" fontId="7" fillId="2" borderId="0" xfId="0" applyFont="1" applyFill="1"/>
    <xf numFmtId="0" fontId="12" fillId="2" borderId="3" xfId="0" applyFont="1" applyFill="1" applyBorder="1" applyAlignment="1" applyProtection="1">
      <alignment horizontal="left"/>
      <protection locked="0"/>
    </xf>
    <xf numFmtId="0" fontId="0" fillId="3" borderId="3" xfId="0" applyFill="1" applyBorder="1" applyAlignment="1">
      <alignment horizontal="center"/>
    </xf>
    <xf numFmtId="49" fontId="1" fillId="3" borderId="4" xfId="0" applyNumberFormat="1" applyFont="1" applyFill="1" applyBorder="1" applyAlignment="1">
      <alignment horizontal="center"/>
    </xf>
    <xf numFmtId="0" fontId="0" fillId="3" borderId="2" xfId="0" applyFill="1" applyBorder="1" applyAlignment="1">
      <alignment horizontal="center"/>
    </xf>
    <xf numFmtId="0" fontId="0" fillId="3" borderId="5" xfId="0" applyFill="1" applyBorder="1" applyAlignment="1">
      <alignment horizontal="center"/>
    </xf>
    <xf numFmtId="0" fontId="0" fillId="3" borderId="0" xfId="0" applyFill="1" applyAlignment="1">
      <alignment horizontal="center"/>
    </xf>
    <xf numFmtId="0" fontId="0" fillId="3" borderId="5" xfId="0" applyFill="1" applyBorder="1"/>
    <xf numFmtId="0" fontId="4" fillId="2" borderId="0" xfId="0" applyFont="1" applyFill="1" applyAlignment="1">
      <alignment vertical="center"/>
    </xf>
    <xf numFmtId="0" fontId="0" fillId="0" borderId="0" xfId="0" applyAlignment="1">
      <alignment horizontal="left"/>
    </xf>
    <xf numFmtId="0" fontId="12" fillId="2" borderId="3" xfId="0" applyFont="1" applyFill="1" applyBorder="1" applyAlignment="1" applyProtection="1">
      <alignment horizontal="center"/>
      <protection locked="0"/>
    </xf>
    <xf numFmtId="169" fontId="1" fillId="3" borderId="6" xfId="0" applyNumberFormat="1" applyFont="1" applyFill="1" applyBorder="1" applyAlignment="1">
      <alignment horizontal="center"/>
    </xf>
    <xf numFmtId="0" fontId="0" fillId="2" borderId="2" xfId="0" applyFill="1" applyBorder="1" applyAlignment="1" applyProtection="1">
      <alignment horizontal="center"/>
      <protection locked="0"/>
    </xf>
    <xf numFmtId="164" fontId="0" fillId="2" borderId="0" xfId="0" applyNumberFormat="1" applyFill="1" applyAlignment="1" applyProtection="1">
      <alignment horizontal="center"/>
      <protection locked="0"/>
    </xf>
    <xf numFmtId="0" fontId="0" fillId="2" borderId="0" xfId="0" applyFill="1" applyProtection="1">
      <protection locked="0"/>
    </xf>
    <xf numFmtId="49" fontId="12" fillId="2" borderId="3" xfId="0" applyNumberFormat="1" applyFont="1" applyFill="1" applyBorder="1" applyProtection="1">
      <protection locked="0"/>
    </xf>
    <xf numFmtId="9" fontId="12" fillId="2" borderId="3" xfId="16" applyFont="1" applyFill="1" applyBorder="1" applyAlignment="1" applyProtection="1">
      <alignment horizontal="center"/>
      <protection locked="0"/>
    </xf>
    <xf numFmtId="9" fontId="12" fillId="2" borderId="3" xfId="16" applyFont="1" applyFill="1" applyBorder="1" applyProtection="1">
      <protection locked="0"/>
    </xf>
    <xf numFmtId="9" fontId="0" fillId="2" borderId="0" xfId="16" applyFont="1" applyFill="1" applyBorder="1" applyAlignment="1" applyProtection="1">
      <alignment horizontal="center"/>
      <protection locked="0"/>
    </xf>
    <xf numFmtId="9" fontId="0" fillId="2" borderId="0" xfId="16" applyFont="1" applyFill="1" applyProtection="1">
      <protection locked="0"/>
    </xf>
    <xf numFmtId="9" fontId="0" fillId="2" borderId="0" xfId="16" applyFont="1" applyFill="1" applyAlignment="1">
      <alignment horizontal="center"/>
    </xf>
    <xf numFmtId="9" fontId="1" fillId="2" borderId="0" xfId="16" applyFont="1" applyFill="1" applyBorder="1"/>
    <xf numFmtId="9" fontId="0" fillId="2" borderId="0" xfId="16" applyFont="1" applyFill="1" applyBorder="1" applyAlignment="1">
      <alignment horizontal="center"/>
    </xf>
    <xf numFmtId="9" fontId="0" fillId="2" borderId="0" xfId="16" applyFont="1" applyFill="1"/>
    <xf numFmtId="9" fontId="9" fillId="2" borderId="0" xfId="16" applyFont="1" applyFill="1" applyAlignment="1">
      <alignment horizontal="left"/>
    </xf>
    <xf numFmtId="9" fontId="0" fillId="2" borderId="0" xfId="16" applyFont="1" applyFill="1" applyBorder="1"/>
    <xf numFmtId="1" fontId="7" fillId="2" borderId="0" xfId="0" applyNumberFormat="1" applyFont="1" applyFill="1" applyProtection="1">
      <protection hidden="1"/>
    </xf>
    <xf numFmtId="0" fontId="2" fillId="2" borderId="0" xfId="0" applyFont="1" applyFill="1" applyAlignment="1">
      <alignment vertical="center"/>
    </xf>
    <xf numFmtId="0" fontId="1" fillId="2" borderId="0" xfId="0" applyFont="1" applyFill="1" applyAlignment="1">
      <alignment vertical="center" wrapText="1"/>
    </xf>
    <xf numFmtId="0" fontId="0" fillId="2" borderId="0" xfId="0" applyFill="1" applyAlignment="1">
      <alignment vertical="center" wrapText="1"/>
    </xf>
    <xf numFmtId="0" fontId="0" fillId="2" borderId="0" xfId="0" applyFill="1" applyAlignment="1">
      <alignment vertical="center"/>
    </xf>
    <xf numFmtId="0" fontId="16" fillId="2" borderId="0" xfId="0" applyFont="1" applyFill="1"/>
    <xf numFmtId="0" fontId="17" fillId="0" borderId="7" xfId="0" applyFont="1" applyBorder="1"/>
    <xf numFmtId="0" fontId="18" fillId="0" borderId="7" xfId="0" applyFont="1" applyBorder="1"/>
    <xf numFmtId="167" fontId="0" fillId="2" borderId="0" xfId="0" applyNumberFormat="1" applyFill="1"/>
    <xf numFmtId="0" fontId="0" fillId="2" borderId="7" xfId="0" applyFill="1" applyBorder="1"/>
    <xf numFmtId="0" fontId="1" fillId="2" borderId="0" xfId="0" applyFont="1" applyFill="1"/>
    <xf numFmtId="0" fontId="1" fillId="0" borderId="0" xfId="0" applyFont="1"/>
    <xf numFmtId="0" fontId="25" fillId="0" borderId="0" xfId="0" applyFont="1"/>
    <xf numFmtId="0" fontId="25" fillId="5" borderId="3" xfId="0" applyFont="1" applyFill="1" applyBorder="1" applyAlignment="1" applyProtection="1">
      <alignment horizontal="center"/>
      <protection locked="0"/>
    </xf>
    <xf numFmtId="0" fontId="26" fillId="2" borderId="8" xfId="0" applyFont="1" applyFill="1" applyBorder="1" applyAlignment="1">
      <alignment horizontal="left" vertical="center"/>
    </xf>
    <xf numFmtId="0" fontId="26" fillId="2" borderId="8" xfId="0" applyFont="1" applyFill="1" applyBorder="1" applyAlignment="1">
      <alignment horizontal="center" vertical="center" wrapText="1"/>
    </xf>
    <xf numFmtId="4" fontId="47" fillId="0" borderId="3" xfId="8" applyNumberFormat="1" applyFont="1" applyBorder="1" applyAlignment="1">
      <alignment horizontal="left"/>
    </xf>
    <xf numFmtId="4" fontId="47" fillId="0" borderId="3" xfId="8" applyNumberFormat="1" applyFont="1" applyBorder="1" applyAlignment="1">
      <alignment horizontal="left" vertical="center"/>
    </xf>
    <xf numFmtId="0" fontId="7" fillId="2" borderId="0" xfId="0" applyFont="1" applyFill="1" applyAlignment="1">
      <alignment vertical="center"/>
    </xf>
    <xf numFmtId="0" fontId="47" fillId="0" borderId="3" xfId="8" applyNumberFormat="1" applyFont="1" applyBorder="1" applyAlignment="1">
      <alignment horizontal="left"/>
    </xf>
    <xf numFmtId="3" fontId="47" fillId="0" borderId="3" xfId="8" applyNumberFormat="1" applyFont="1" applyBorder="1" applyAlignment="1">
      <alignment horizontal="left"/>
    </xf>
    <xf numFmtId="171" fontId="47" fillId="0" borderId="3" xfId="8" applyNumberFormat="1" applyFont="1" applyBorder="1" applyAlignment="1">
      <alignment horizontal="left"/>
    </xf>
    <xf numFmtId="4" fontId="48" fillId="6" borderId="0" xfId="8" applyNumberFormat="1" applyFont="1" applyFill="1" applyAlignment="1">
      <alignment horizontal="left"/>
    </xf>
    <xf numFmtId="0" fontId="48" fillId="6" borderId="0" xfId="8" applyNumberFormat="1" applyFont="1" applyFill="1" applyAlignment="1">
      <alignment horizontal="left"/>
    </xf>
    <xf numFmtId="3" fontId="48" fillId="6" borderId="0" xfId="8" applyNumberFormat="1" applyFont="1" applyFill="1" applyAlignment="1">
      <alignment horizontal="left"/>
    </xf>
    <xf numFmtId="4" fontId="48" fillId="6" borderId="0" xfId="8" applyNumberFormat="1" applyFont="1" applyFill="1" applyAlignment="1">
      <alignment horizontal="left" vertical="center"/>
    </xf>
    <xf numFmtId="171" fontId="48" fillId="6" borderId="0" xfId="8" applyNumberFormat="1" applyFont="1" applyFill="1" applyAlignment="1">
      <alignment horizontal="left"/>
    </xf>
    <xf numFmtId="0" fontId="49" fillId="0" borderId="0" xfId="8" applyFont="1" applyAlignment="1">
      <alignment horizontal="center" vertical="center"/>
    </xf>
    <xf numFmtId="0" fontId="50" fillId="0" borderId="0" xfId="8" applyFont="1" applyAlignment="1">
      <alignment horizontal="center" vertical="center"/>
    </xf>
    <xf numFmtId="0" fontId="1" fillId="8" borderId="0" xfId="9" applyFill="1"/>
    <xf numFmtId="0" fontId="1" fillId="0" borderId="0" xfId="9"/>
    <xf numFmtId="0" fontId="23" fillId="9" borderId="0" xfId="9" applyFont="1" applyFill="1"/>
    <xf numFmtId="167" fontId="1" fillId="9" borderId="0" xfId="9" applyNumberFormat="1" applyFill="1"/>
    <xf numFmtId="0" fontId="1" fillId="9" borderId="0" xfId="9" applyFill="1"/>
    <xf numFmtId="0" fontId="23" fillId="9" borderId="0" xfId="9" applyFont="1" applyFill="1" applyAlignment="1">
      <alignment horizontal="center"/>
    </xf>
    <xf numFmtId="0" fontId="1" fillId="9" borderId="0" xfId="9" applyFill="1" applyAlignment="1">
      <alignment horizontal="left" vertical="center"/>
    </xf>
    <xf numFmtId="0" fontId="1" fillId="9" borderId="0" xfId="9" applyFill="1" applyAlignment="1">
      <alignment horizontal="center"/>
    </xf>
    <xf numFmtId="0" fontId="1" fillId="9" borderId="0" xfId="9" applyFill="1" applyAlignment="1">
      <alignment horizontal="center" shrinkToFit="1"/>
    </xf>
    <xf numFmtId="173" fontId="43" fillId="9" borderId="0" xfId="4" applyNumberFormat="1" applyFont="1" applyFill="1" applyAlignment="1">
      <alignment horizontal="center"/>
    </xf>
    <xf numFmtId="174" fontId="43" fillId="9" borderId="0" xfId="4" applyNumberFormat="1" applyFont="1" applyFill="1" applyAlignment="1">
      <alignment horizontal="center"/>
    </xf>
    <xf numFmtId="167" fontId="1" fillId="0" borderId="0" xfId="9" applyNumberFormat="1"/>
    <xf numFmtId="0" fontId="1" fillId="0" borderId="0" xfId="9" applyAlignment="1">
      <alignment horizontal="left" vertical="center"/>
    </xf>
    <xf numFmtId="0" fontId="1" fillId="0" borderId="0" xfId="9" applyAlignment="1">
      <alignment horizontal="center"/>
    </xf>
    <xf numFmtId="0" fontId="31" fillId="10" borderId="0" xfId="9" applyFont="1" applyFill="1"/>
    <xf numFmtId="0" fontId="1" fillId="10" borderId="0" xfId="9" applyFill="1"/>
    <xf numFmtId="0" fontId="20" fillId="10" borderId="0" xfId="9" applyFont="1" applyFill="1"/>
    <xf numFmtId="0" fontId="1" fillId="10" borderId="0" xfId="9" applyFill="1" applyAlignment="1">
      <alignment horizontal="center"/>
    </xf>
    <xf numFmtId="0" fontId="31" fillId="5" borderId="0" xfId="9" applyFont="1" applyFill="1"/>
    <xf numFmtId="0" fontId="1" fillId="5" borderId="0" xfId="9" applyFill="1"/>
    <xf numFmtId="0" fontId="1" fillId="10" borderId="0" xfId="9" applyFill="1" applyAlignment="1">
      <alignment horizontal="center" vertical="center"/>
    </xf>
    <xf numFmtId="1" fontId="1" fillId="10" borderId="0" xfId="9" applyNumberFormat="1" applyFill="1" applyAlignment="1">
      <alignment horizontal="center" vertical="center"/>
    </xf>
    <xf numFmtId="0" fontId="1" fillId="5" borderId="0" xfId="9" applyFill="1" applyProtection="1">
      <protection locked="0"/>
    </xf>
    <xf numFmtId="0" fontId="1" fillId="10" borderId="0" xfId="9" applyFill="1" applyAlignment="1">
      <alignment horizontal="left"/>
    </xf>
    <xf numFmtId="173" fontId="43" fillId="10" borderId="0" xfId="4" applyNumberFormat="1" applyFont="1" applyFill="1" applyAlignment="1">
      <alignment horizontal="center"/>
    </xf>
    <xf numFmtId="173" fontId="43" fillId="10" borderId="11" xfId="4" applyNumberFormat="1" applyFont="1" applyFill="1" applyBorder="1" applyAlignment="1">
      <alignment horizontal="center"/>
    </xf>
    <xf numFmtId="173" fontId="43" fillId="10" borderId="0" xfId="4" applyNumberFormat="1" applyFont="1" applyFill="1" applyBorder="1" applyAlignment="1">
      <alignment horizontal="center"/>
    </xf>
    <xf numFmtId="1" fontId="1" fillId="10" borderId="0" xfId="9" applyNumberFormat="1" applyFill="1" applyAlignment="1">
      <alignment horizontal="center"/>
    </xf>
    <xf numFmtId="167" fontId="1" fillId="5" borderId="0" xfId="9" applyNumberFormat="1" applyFill="1"/>
    <xf numFmtId="0" fontId="46" fillId="5" borderId="0" xfId="7" applyFill="1" applyAlignment="1" applyProtection="1"/>
    <xf numFmtId="1" fontId="1" fillId="10" borderId="0" xfId="9" applyNumberFormat="1" applyFill="1" applyAlignment="1">
      <alignment horizontal="left"/>
    </xf>
    <xf numFmtId="173" fontId="43" fillId="10" borderId="0" xfId="4" applyNumberFormat="1" applyFont="1" applyFill="1"/>
    <xf numFmtId="1" fontId="1" fillId="0" borderId="0" xfId="9" applyNumberFormat="1" applyAlignment="1">
      <alignment horizontal="center"/>
    </xf>
    <xf numFmtId="0" fontId="15" fillId="2" borderId="0" xfId="0" applyFont="1" applyFill="1"/>
    <xf numFmtId="0" fontId="7" fillId="2" borderId="0" xfId="0" applyFont="1" applyFill="1" applyAlignment="1">
      <alignment horizontal="left"/>
    </xf>
    <xf numFmtId="0" fontId="1" fillId="8" borderId="0" xfId="9" applyFill="1" applyAlignment="1">
      <alignment horizontal="center"/>
    </xf>
    <xf numFmtId="0" fontId="7" fillId="0" borderId="8" xfId="0" applyFont="1" applyBorder="1" applyAlignment="1">
      <alignment vertical="center"/>
    </xf>
    <xf numFmtId="0" fontId="51" fillId="0" borderId="0" xfId="0" applyFont="1" applyAlignment="1">
      <alignment horizontal="center" vertical="center"/>
    </xf>
    <xf numFmtId="0" fontId="1" fillId="0" borderId="0" xfId="9" applyAlignment="1">
      <alignment horizontal="left"/>
    </xf>
    <xf numFmtId="0" fontId="1" fillId="11" borderId="0" xfId="0" applyFont="1" applyFill="1"/>
    <xf numFmtId="0" fontId="1" fillId="11" borderId="0" xfId="0" quotePrefix="1" applyFont="1" applyFill="1" applyAlignment="1" applyProtection="1">
      <alignment horizontal="left" vertical="center"/>
      <protection hidden="1"/>
    </xf>
    <xf numFmtId="0" fontId="54" fillId="7" borderId="3" xfId="0" applyFont="1" applyFill="1" applyBorder="1" applyAlignment="1">
      <alignment horizontal="center" vertical="center"/>
    </xf>
    <xf numFmtId="0" fontId="7" fillId="2" borderId="0" xfId="0" applyFont="1" applyFill="1" applyProtection="1">
      <protection hidden="1"/>
    </xf>
    <xf numFmtId="165" fontId="19" fillId="7" borderId="4" xfId="0" applyNumberFormat="1" applyFont="1" applyFill="1" applyBorder="1" applyAlignment="1" applyProtection="1">
      <alignment horizontal="center"/>
      <protection hidden="1"/>
    </xf>
    <xf numFmtId="0" fontId="7" fillId="2" borderId="0" xfId="0" applyFont="1" applyFill="1" applyAlignment="1" applyProtection="1">
      <alignment horizontal="center"/>
      <protection hidden="1"/>
    </xf>
    <xf numFmtId="0" fontId="7" fillId="2" borderId="0" xfId="0" applyFont="1" applyFill="1" applyAlignment="1" applyProtection="1">
      <alignment horizontal="left"/>
      <protection hidden="1"/>
    </xf>
    <xf numFmtId="166" fontId="7" fillId="2" borderId="0" xfId="0" applyNumberFormat="1" applyFont="1" applyFill="1" applyAlignment="1" applyProtection="1">
      <alignment horizontal="center"/>
      <protection hidden="1"/>
    </xf>
    <xf numFmtId="0" fontId="19" fillId="2" borderId="0" xfId="0" applyFont="1" applyFill="1" applyAlignment="1" applyProtection="1">
      <alignment horizontal="right"/>
      <protection hidden="1"/>
    </xf>
    <xf numFmtId="166" fontId="7" fillId="2" borderId="8" xfId="0" applyNumberFormat="1" applyFont="1" applyFill="1" applyBorder="1" applyAlignment="1" applyProtection="1">
      <alignment horizontal="center"/>
      <protection hidden="1"/>
    </xf>
    <xf numFmtId="2" fontId="7" fillId="2" borderId="0" xfId="0" applyNumberFormat="1" applyFont="1" applyFill="1" applyProtection="1">
      <protection hidden="1"/>
    </xf>
    <xf numFmtId="0" fontId="0" fillId="0" borderId="0" xfId="0" applyAlignment="1">
      <alignment horizontal="center"/>
    </xf>
    <xf numFmtId="0" fontId="13" fillId="0" borderId="0" xfId="0" applyFont="1"/>
    <xf numFmtId="0" fontId="5" fillId="0" borderId="0" xfId="0" applyFont="1" applyAlignment="1">
      <alignment horizontal="center"/>
    </xf>
    <xf numFmtId="0" fontId="5" fillId="0" borderId="0" xfId="0" applyFont="1" applyAlignment="1">
      <alignment horizontal="left"/>
    </xf>
    <xf numFmtId="0" fontId="16" fillId="0" borderId="0" xfId="0" applyFont="1"/>
    <xf numFmtId="0" fontId="16" fillId="0" borderId="0" xfId="0" applyFont="1" applyAlignment="1">
      <alignment horizontal="center"/>
    </xf>
    <xf numFmtId="166" fontId="6" fillId="4" borderId="13" xfId="0" applyNumberFormat="1" applyFont="1" applyFill="1" applyBorder="1" applyAlignment="1">
      <alignment horizontal="center"/>
    </xf>
    <xf numFmtId="0" fontId="3" fillId="0" borderId="3" xfId="0" applyFont="1" applyBorder="1"/>
    <xf numFmtId="168" fontId="0" fillId="0" borderId="3" xfId="0" applyNumberFormat="1" applyBorder="1"/>
    <xf numFmtId="166" fontId="0" fillId="0" borderId="3" xfId="0" applyNumberFormat="1" applyBorder="1"/>
    <xf numFmtId="0" fontId="14" fillId="0" borderId="14" xfId="0" applyFont="1" applyBorder="1" applyAlignment="1">
      <alignment horizontal="center" vertical="center"/>
    </xf>
    <xf numFmtId="0" fontId="14" fillId="0" borderId="0" xfId="0" applyFont="1" applyAlignment="1">
      <alignment horizontal="center"/>
    </xf>
    <xf numFmtId="0" fontId="14" fillId="0" borderId="15" xfId="0" applyFont="1" applyBorder="1" applyAlignment="1">
      <alignment horizontal="center"/>
    </xf>
    <xf numFmtId="0" fontId="3" fillId="0" borderId="15" xfId="0" applyFont="1" applyBorder="1" applyAlignment="1">
      <alignment horizontal="center" vertical="center"/>
    </xf>
    <xf numFmtId="0" fontId="3" fillId="0" borderId="9" xfId="0" applyFont="1" applyBorder="1" applyAlignment="1">
      <alignment horizontal="center"/>
    </xf>
    <xf numFmtId="0" fontId="3" fillId="0" borderId="15" xfId="0" applyFont="1" applyBorder="1" applyAlignment="1">
      <alignment horizontal="center"/>
    </xf>
    <xf numFmtId="0" fontId="3" fillId="0" borderId="7" xfId="0" applyFont="1" applyBorder="1" applyAlignment="1">
      <alignment horizontal="center"/>
    </xf>
    <xf numFmtId="0" fontId="3" fillId="0" borderId="0" xfId="0" applyFont="1" applyAlignment="1">
      <alignment horizontal="center"/>
    </xf>
    <xf numFmtId="0" fontId="14" fillId="0" borderId="7" xfId="0" applyFont="1" applyBorder="1" applyAlignment="1">
      <alignment horizontal="center"/>
    </xf>
    <xf numFmtId="0" fontId="14" fillId="0" borderId="3" xfId="0" applyFont="1" applyBorder="1" applyAlignment="1">
      <alignment vertical="center"/>
    </xf>
    <xf numFmtId="0" fontId="14" fillId="0" borderId="15" xfId="0" applyFont="1" applyBorder="1" applyAlignment="1">
      <alignment horizontal="left"/>
    </xf>
    <xf numFmtId="0" fontId="3" fillId="0" borderId="14" xfId="0" applyFont="1" applyBorder="1" applyAlignment="1">
      <alignment horizontal="center" vertical="center"/>
    </xf>
    <xf numFmtId="168" fontId="14" fillId="0" borderId="16" xfId="0" applyNumberFormat="1" applyFont="1" applyBorder="1" applyAlignment="1">
      <alignment horizontal="center" vertical="center"/>
    </xf>
    <xf numFmtId="168" fontId="14" fillId="0" borderId="17" xfId="0" applyNumberFormat="1" applyFont="1" applyBorder="1" applyAlignment="1">
      <alignment horizontal="center"/>
    </xf>
    <xf numFmtId="168" fontId="14" fillId="0" borderId="18" xfId="0" applyNumberFormat="1" applyFont="1" applyBorder="1" applyAlignment="1">
      <alignment horizontal="center"/>
    </xf>
    <xf numFmtId="168" fontId="14" fillId="0" borderId="0" xfId="0" applyNumberFormat="1" applyFont="1" applyAlignment="1">
      <alignment horizontal="center" vertical="center"/>
    </xf>
    <xf numFmtId="168" fontId="14" fillId="0" borderId="0" xfId="0" applyNumberFormat="1" applyFont="1" applyAlignment="1">
      <alignment horizontal="center"/>
    </xf>
    <xf numFmtId="166" fontId="6" fillId="4" borderId="19" xfId="0" applyNumberFormat="1" applyFont="1" applyFill="1" applyBorder="1" applyAlignment="1">
      <alignment horizontal="center"/>
    </xf>
    <xf numFmtId="0" fontId="3" fillId="0" borderId="3" xfId="0" applyFont="1" applyBorder="1" applyAlignment="1">
      <alignment vertical="center"/>
    </xf>
    <xf numFmtId="170" fontId="14" fillId="0" borderId="7" xfId="1" applyNumberFormat="1" applyFont="1" applyFill="1" applyBorder="1" applyAlignment="1" applyProtection="1">
      <alignment horizontal="center"/>
    </xf>
    <xf numFmtId="168" fontId="14" fillId="0" borderId="7" xfId="0" applyNumberFormat="1" applyFont="1" applyBorder="1" applyAlignment="1">
      <alignment horizontal="center"/>
    </xf>
    <xf numFmtId="0" fontId="14" fillId="0" borderId="3" xfId="0" applyFont="1" applyBorder="1"/>
    <xf numFmtId="0" fontId="14" fillId="0" borderId="0" xfId="0" applyFont="1"/>
    <xf numFmtId="168" fontId="0" fillId="0" borderId="0" xfId="0" applyNumberFormat="1"/>
    <xf numFmtId="166" fontId="0" fillId="0" borderId="0" xfId="0" applyNumberFormat="1"/>
    <xf numFmtId="0" fontId="25" fillId="11" borderId="21" xfId="0" applyFont="1" applyFill="1" applyBorder="1" applyAlignment="1">
      <alignment horizontal="center"/>
    </xf>
    <xf numFmtId="0" fontId="1" fillId="11" borderId="22" xfId="0" applyFont="1" applyFill="1" applyBorder="1"/>
    <xf numFmtId="0" fontId="25" fillId="11" borderId="7" xfId="0" applyFont="1" applyFill="1" applyBorder="1" applyAlignment="1">
      <alignment horizontal="center"/>
    </xf>
    <xf numFmtId="0" fontId="7" fillId="13" borderId="0" xfId="0" applyFont="1" applyFill="1" applyAlignment="1">
      <alignment vertical="center"/>
    </xf>
    <xf numFmtId="0" fontId="7" fillId="13" borderId="0" xfId="0" applyFont="1" applyFill="1" applyAlignment="1">
      <alignment horizontal="left" vertical="center"/>
    </xf>
    <xf numFmtId="164" fontId="19" fillId="13" borderId="0" xfId="0" applyNumberFormat="1" applyFont="1" applyFill="1" applyAlignment="1">
      <alignment horizontal="center" vertical="center"/>
    </xf>
    <xf numFmtId="0" fontId="7" fillId="2" borderId="0" xfId="0" applyFont="1" applyFill="1" applyAlignment="1" applyProtection="1">
      <alignment horizontal="left" vertical="top"/>
      <protection hidden="1"/>
    </xf>
    <xf numFmtId="0" fontId="15" fillId="2" borderId="0" xfId="0" applyFont="1" applyFill="1" applyAlignment="1">
      <alignment horizontal="left"/>
    </xf>
    <xf numFmtId="0" fontId="7" fillId="13" borderId="0" xfId="0" applyFont="1" applyFill="1"/>
    <xf numFmtId="0" fontId="7" fillId="13" borderId="0" xfId="0" applyFont="1" applyFill="1" applyAlignment="1" applyProtection="1">
      <alignment horizontal="center" vertical="center"/>
      <protection hidden="1"/>
    </xf>
    <xf numFmtId="0" fontId="0" fillId="13" borderId="0" xfId="0" applyFill="1"/>
    <xf numFmtId="0" fontId="34" fillId="13" borderId="0" xfId="0" applyFont="1" applyFill="1" applyAlignment="1">
      <alignment horizontal="left"/>
    </xf>
    <xf numFmtId="0" fontId="34" fillId="13" borderId="0" xfId="0" applyFont="1" applyFill="1" applyAlignment="1">
      <alignment horizontal="left" vertical="top"/>
    </xf>
    <xf numFmtId="0" fontId="15" fillId="13" borderId="0" xfId="0" applyFont="1" applyFill="1" applyAlignment="1">
      <alignment horizontal="left" vertical="top"/>
    </xf>
    <xf numFmtId="0" fontId="34" fillId="13" borderId="0" xfId="0" applyFont="1" applyFill="1"/>
    <xf numFmtId="0" fontId="7" fillId="13" borderId="0" xfId="0" applyFont="1" applyFill="1" applyAlignment="1">
      <alignment horizontal="center" shrinkToFit="1"/>
    </xf>
    <xf numFmtId="0" fontId="34" fillId="13" borderId="0" xfId="0" applyFont="1" applyFill="1" applyAlignment="1">
      <alignment vertical="top"/>
    </xf>
    <xf numFmtId="1" fontId="7" fillId="13" borderId="0" xfId="0" applyNumberFormat="1" applyFont="1" applyFill="1" applyProtection="1">
      <protection hidden="1"/>
    </xf>
    <xf numFmtId="0" fontId="2" fillId="13" borderId="0" xfId="0" applyFont="1" applyFill="1" applyAlignment="1">
      <alignment horizontal="center"/>
    </xf>
    <xf numFmtId="0" fontId="7" fillId="13" borderId="0" xfId="0" applyFont="1" applyFill="1" applyAlignment="1">
      <alignment horizontal="center"/>
    </xf>
    <xf numFmtId="44" fontId="19" fillId="13" borderId="0" xfId="3" applyFont="1" applyFill="1" applyBorder="1" applyAlignment="1" applyProtection="1">
      <alignment horizontal="left" shrinkToFit="1"/>
      <protection hidden="1"/>
    </xf>
    <xf numFmtId="0" fontId="6" fillId="13" borderId="0" xfId="0" applyFont="1" applyFill="1" applyAlignment="1" applyProtection="1">
      <alignment horizontal="left" shrinkToFit="1"/>
      <protection hidden="1"/>
    </xf>
    <xf numFmtId="166" fontId="7" fillId="13" borderId="0" xfId="0" applyNumberFormat="1" applyFont="1" applyFill="1" applyAlignment="1" applyProtection="1">
      <alignment horizontal="center"/>
      <protection hidden="1"/>
    </xf>
    <xf numFmtId="0" fontId="7" fillId="13" borderId="0" xfId="0" applyFont="1" applyFill="1" applyProtection="1">
      <protection hidden="1"/>
    </xf>
    <xf numFmtId="166" fontId="2" fillId="13" borderId="0" xfId="0" applyNumberFormat="1" applyFont="1" applyFill="1" applyAlignment="1" applyProtection="1">
      <alignment horizontal="center" shrinkToFit="1"/>
      <protection hidden="1"/>
    </xf>
    <xf numFmtId="1" fontId="19" fillId="7" borderId="3" xfId="0" applyNumberFormat="1" applyFont="1" applyFill="1" applyBorder="1" applyAlignment="1" applyProtection="1">
      <alignment horizontal="center"/>
      <protection hidden="1"/>
    </xf>
    <xf numFmtId="1" fontId="19" fillId="14" borderId="3" xfId="0" applyNumberFormat="1" applyFont="1" applyFill="1" applyBorder="1" applyAlignment="1" applyProtection="1">
      <alignment horizontal="center"/>
      <protection hidden="1"/>
    </xf>
    <xf numFmtId="0" fontId="15" fillId="13" borderId="23" xfId="0" applyFont="1" applyFill="1" applyBorder="1" applyAlignment="1">
      <alignment horizontal="left"/>
    </xf>
    <xf numFmtId="0" fontId="15" fillId="13" borderId="2" xfId="0" applyFont="1" applyFill="1" applyBorder="1" applyAlignment="1">
      <alignment horizontal="left"/>
    </xf>
    <xf numFmtId="0" fontId="15" fillId="13" borderId="2" xfId="0" applyFont="1" applyFill="1" applyBorder="1"/>
    <xf numFmtId="0" fontId="15" fillId="13" borderId="24" xfId="0" applyFont="1" applyFill="1" applyBorder="1" applyAlignment="1">
      <alignment horizontal="left"/>
    </xf>
    <xf numFmtId="44" fontId="19" fillId="7" borderId="3" xfId="0" applyNumberFormat="1" applyFont="1" applyFill="1" applyBorder="1" applyAlignment="1" applyProtection="1">
      <alignment horizontal="center" shrinkToFit="1"/>
      <protection hidden="1"/>
    </xf>
    <xf numFmtId="0" fontId="1" fillId="6" borderId="25" xfId="9" applyFill="1" applyBorder="1" applyAlignment="1">
      <alignment horizontal="left" indent="2"/>
    </xf>
    <xf numFmtId="0" fontId="1" fillId="6" borderId="26" xfId="9" applyFill="1" applyBorder="1" applyAlignment="1">
      <alignment horizontal="left" indent="2"/>
    </xf>
    <xf numFmtId="0" fontId="1" fillId="6" borderId="27" xfId="9" applyFill="1" applyBorder="1" applyAlignment="1">
      <alignment horizontal="left" indent="2"/>
    </xf>
    <xf numFmtId="0" fontId="15" fillId="13" borderId="0" xfId="0" applyFont="1" applyFill="1" applyAlignment="1">
      <alignment horizontal="left"/>
    </xf>
    <xf numFmtId="166" fontId="7" fillId="13" borderId="0" xfId="0" applyNumberFormat="1" applyFont="1" applyFill="1" applyAlignment="1">
      <alignment horizontal="center" shrinkToFit="1"/>
    </xf>
    <xf numFmtId="0" fontId="15" fillId="0" borderId="0" xfId="0" applyFont="1"/>
    <xf numFmtId="0" fontId="15" fillId="13" borderId="0" xfId="0" applyFont="1" applyFill="1"/>
    <xf numFmtId="0" fontId="7" fillId="2" borderId="0" xfId="0" applyFont="1" applyFill="1" applyAlignment="1" applyProtection="1">
      <alignment horizontal="left" vertical="center"/>
      <protection hidden="1"/>
    </xf>
    <xf numFmtId="44" fontId="7" fillId="13" borderId="3" xfId="3" applyFont="1" applyFill="1" applyBorder="1" applyAlignment="1" applyProtection="1">
      <alignment horizontal="center" vertical="center" shrinkToFit="1"/>
      <protection locked="0"/>
    </xf>
    <xf numFmtId="0" fontId="1" fillId="2" borderId="0" xfId="0" applyFont="1" applyFill="1" applyAlignment="1">
      <alignment vertical="center"/>
    </xf>
    <xf numFmtId="0" fontId="45" fillId="13" borderId="0" xfId="0" applyFont="1" applyFill="1" applyAlignment="1">
      <alignment horizontal="center" vertical="center"/>
    </xf>
    <xf numFmtId="167" fontId="1" fillId="2" borderId="0" xfId="0" applyNumberFormat="1" applyFont="1" applyFill="1"/>
    <xf numFmtId="0" fontId="6" fillId="0" borderId="0" xfId="0" applyFont="1"/>
    <xf numFmtId="0" fontId="2" fillId="0" borderId="0" xfId="0" applyFont="1"/>
    <xf numFmtId="0" fontId="7" fillId="0" borderId="0" xfId="0" applyFont="1"/>
    <xf numFmtId="0" fontId="5" fillId="0" borderId="0" xfId="0" applyFont="1"/>
    <xf numFmtId="0" fontId="12" fillId="0" borderId="0" xfId="0" applyFont="1"/>
    <xf numFmtId="0" fontId="35" fillId="0" borderId="0" xfId="0" applyFont="1"/>
    <xf numFmtId="0" fontId="39" fillId="16" borderId="3" xfId="0" applyFont="1" applyFill="1" applyBorder="1" applyAlignment="1">
      <alignment horizontal="center"/>
    </xf>
    <xf numFmtId="0" fontId="39" fillId="18" borderId="33" xfId="0" applyFont="1" applyFill="1" applyBorder="1" applyAlignment="1">
      <alignment horizontal="center"/>
    </xf>
    <xf numFmtId="0" fontId="39" fillId="18" borderId="34" xfId="0" applyFont="1" applyFill="1" applyBorder="1" applyAlignment="1">
      <alignment horizontal="center"/>
    </xf>
    <xf numFmtId="0" fontId="39" fillId="18" borderId="34" xfId="0" applyFont="1" applyFill="1" applyBorder="1" applyAlignment="1">
      <alignment horizontal="center" wrapText="1"/>
    </xf>
    <xf numFmtId="0" fontId="60" fillId="0" borderId="0" xfId="0" applyFont="1" applyAlignment="1">
      <alignment horizontal="left" vertical="top" wrapText="1"/>
    </xf>
    <xf numFmtId="0" fontId="60" fillId="0" borderId="0" xfId="0" applyFont="1" applyAlignment="1">
      <alignment vertical="top" wrapText="1"/>
    </xf>
    <xf numFmtId="0" fontId="62" fillId="0" borderId="0" xfId="0" applyFont="1"/>
    <xf numFmtId="0" fontId="41" fillId="0" borderId="0" xfId="0" applyFont="1"/>
    <xf numFmtId="0" fontId="61" fillId="0" borderId="0" xfId="0" applyFont="1" applyAlignment="1">
      <alignment horizontal="center"/>
    </xf>
    <xf numFmtId="0" fontId="39" fillId="0" borderId="0" xfId="0" applyFont="1"/>
    <xf numFmtId="0" fontId="39" fillId="18" borderId="68" xfId="0" applyFont="1" applyFill="1" applyBorder="1" applyAlignment="1">
      <alignment horizontal="center" wrapText="1"/>
    </xf>
    <xf numFmtId="0" fontId="39" fillId="18" borderId="70" xfId="0" applyFont="1" applyFill="1" applyBorder="1" applyAlignment="1">
      <alignment horizontal="center" wrapText="1"/>
    </xf>
    <xf numFmtId="0" fontId="65" fillId="2" borderId="0" xfId="0" applyFont="1" applyFill="1"/>
    <xf numFmtId="0" fontId="66" fillId="2" borderId="0" xfId="0" applyFont="1" applyFill="1" applyAlignment="1">
      <alignment vertical="center"/>
    </xf>
    <xf numFmtId="0" fontId="66" fillId="2" borderId="9" xfId="0" applyFont="1" applyFill="1" applyBorder="1" applyAlignment="1">
      <alignment vertical="center"/>
    </xf>
    <xf numFmtId="0" fontId="67" fillId="0" borderId="7" xfId="0" applyFont="1" applyBorder="1" applyAlignment="1" applyProtection="1">
      <alignment horizontal="center" vertical="center"/>
      <protection hidden="1"/>
    </xf>
    <xf numFmtId="0" fontId="67" fillId="0" borderId="0" xfId="0" applyFont="1" applyAlignment="1" applyProtection="1">
      <alignment horizontal="center" vertical="center"/>
      <protection hidden="1"/>
    </xf>
    <xf numFmtId="0" fontId="63" fillId="2" borderId="0" xfId="0" applyFont="1" applyFill="1" applyProtection="1">
      <protection hidden="1"/>
    </xf>
    <xf numFmtId="44" fontId="63" fillId="2" borderId="0" xfId="0" applyNumberFormat="1" applyFont="1" applyFill="1" applyProtection="1">
      <protection hidden="1"/>
    </xf>
    <xf numFmtId="0" fontId="63" fillId="2" borderId="0" xfId="0" applyFont="1" applyFill="1" applyAlignment="1">
      <alignment vertical="center" wrapText="1"/>
    </xf>
    <xf numFmtId="0" fontId="66" fillId="2" borderId="0" xfId="0" applyFont="1" applyFill="1" applyAlignment="1">
      <alignment vertical="center" wrapText="1"/>
    </xf>
    <xf numFmtId="0" fontId="63" fillId="2" borderId="0" xfId="0" applyFont="1" applyFill="1" applyAlignment="1" applyProtection="1">
      <alignment horizontal="center" vertical="center" wrapText="1"/>
      <protection hidden="1"/>
    </xf>
    <xf numFmtId="0" fontId="63" fillId="2" borderId="0" xfId="0" applyFont="1" applyFill="1" applyAlignment="1">
      <alignment vertical="center"/>
    </xf>
    <xf numFmtId="0" fontId="68" fillId="13" borderId="0" xfId="0" applyFont="1" applyFill="1" applyAlignment="1">
      <alignment horizontal="center"/>
    </xf>
    <xf numFmtId="0" fontId="63" fillId="2" borderId="0" xfId="0" applyFont="1" applyFill="1" applyAlignment="1" applyProtection="1">
      <alignment horizontal="center" vertical="center"/>
      <protection hidden="1"/>
    </xf>
    <xf numFmtId="0" fontId="69" fillId="2" borderId="0" xfId="0" applyFont="1" applyFill="1" applyAlignment="1">
      <alignment vertical="center"/>
    </xf>
    <xf numFmtId="0" fontId="66" fillId="2" borderId="0" xfId="0" applyFont="1" applyFill="1"/>
    <xf numFmtId="0" fontId="63" fillId="2" borderId="0" xfId="0" applyFont="1" applyFill="1"/>
    <xf numFmtId="0" fontId="69" fillId="2" borderId="0" xfId="0" applyFont="1" applyFill="1" applyAlignment="1" applyProtection="1">
      <alignment horizontal="center" vertical="center"/>
      <protection hidden="1"/>
    </xf>
    <xf numFmtId="0" fontId="70" fillId="2" borderId="0" xfId="0" applyFont="1" applyFill="1" applyAlignment="1">
      <alignment vertical="center"/>
    </xf>
    <xf numFmtId="0" fontId="68" fillId="0" borderId="0" xfId="0" applyFont="1" applyAlignment="1">
      <alignment horizontal="center"/>
    </xf>
    <xf numFmtId="0" fontId="69" fillId="2" borderId="0" xfId="0" applyFont="1" applyFill="1" applyAlignment="1">
      <alignment horizontal="center" vertical="center"/>
    </xf>
    <xf numFmtId="0" fontId="69" fillId="2" borderId="0" xfId="0" applyFont="1" applyFill="1" applyAlignment="1" applyProtection="1">
      <alignment horizontal="center"/>
      <protection hidden="1"/>
    </xf>
    <xf numFmtId="0" fontId="63" fillId="2" borderId="0" xfId="0" applyFont="1" applyFill="1" applyAlignment="1">
      <alignment horizontal="right" vertical="center"/>
    </xf>
    <xf numFmtId="0" fontId="63" fillId="0" borderId="0" xfId="0" applyFont="1" applyAlignment="1" applyProtection="1">
      <alignment vertical="center"/>
      <protection hidden="1"/>
    </xf>
    <xf numFmtId="0" fontId="63" fillId="2" borderId="0" xfId="0" applyFont="1" applyFill="1" applyAlignment="1" applyProtection="1">
      <alignment vertical="center"/>
      <protection hidden="1"/>
    </xf>
    <xf numFmtId="0" fontId="63" fillId="0" borderId="0" xfId="0" applyFont="1" applyProtection="1">
      <protection hidden="1"/>
    </xf>
    <xf numFmtId="0" fontId="63" fillId="13" borderId="0" xfId="0" applyFont="1" applyFill="1" applyAlignment="1">
      <alignment vertical="center" wrapText="1"/>
    </xf>
    <xf numFmtId="0" fontId="82" fillId="7" borderId="3" xfId="0" applyFont="1" applyFill="1" applyBorder="1" applyAlignment="1">
      <alignment horizontal="center" vertical="center"/>
    </xf>
    <xf numFmtId="0" fontId="83" fillId="8" borderId="0" xfId="0" applyFont="1" applyFill="1" applyAlignment="1">
      <alignment horizontal="left" vertical="center" wrapText="1"/>
    </xf>
    <xf numFmtId="0" fontId="67" fillId="12" borderId="3" xfId="0" applyFont="1" applyFill="1" applyBorder="1" applyAlignment="1">
      <alignment horizontal="left" wrapText="1" shrinkToFit="1"/>
    </xf>
    <xf numFmtId="0" fontId="65" fillId="7" borderId="1" xfId="0" applyFont="1" applyFill="1" applyBorder="1" applyAlignment="1">
      <alignment horizontal="right" vertical="center" shrinkToFit="1"/>
    </xf>
    <xf numFmtId="49" fontId="85" fillId="7" borderId="20" xfId="0" applyNumberFormat="1" applyFont="1" applyFill="1" applyBorder="1" applyAlignment="1">
      <alignment horizontal="left" vertical="center" shrinkToFit="1"/>
    </xf>
    <xf numFmtId="49" fontId="86" fillId="7" borderId="10" xfId="0" applyNumberFormat="1" applyFont="1" applyFill="1" applyBorder="1" applyAlignment="1">
      <alignment horizontal="center" vertical="center"/>
    </xf>
    <xf numFmtId="0" fontId="63" fillId="0" borderId="10" xfId="0" applyFont="1" applyBorder="1" applyAlignment="1" applyProtection="1">
      <alignment horizontal="center" vertical="center"/>
      <protection locked="0"/>
    </xf>
    <xf numFmtId="165" fontId="63" fillId="7" borderId="10" xfId="0" applyNumberFormat="1" applyFont="1" applyFill="1" applyBorder="1" applyAlignment="1">
      <alignment horizontal="center" vertical="center"/>
    </xf>
    <xf numFmtId="0" fontId="63" fillId="2" borderId="0" xfId="0" applyFont="1" applyFill="1" applyAlignment="1" applyProtection="1">
      <alignment horizontal="center"/>
      <protection hidden="1"/>
    </xf>
    <xf numFmtId="44" fontId="63" fillId="2" borderId="0" xfId="0" applyNumberFormat="1" applyFont="1" applyFill="1" applyAlignment="1" applyProtection="1">
      <alignment horizontal="center"/>
      <protection hidden="1"/>
    </xf>
    <xf numFmtId="0" fontId="65" fillId="7" borderId="12" xfId="0" applyFont="1" applyFill="1" applyBorder="1" applyAlignment="1">
      <alignment horizontal="right" vertical="center" shrinkToFit="1"/>
    </xf>
    <xf numFmtId="49" fontId="85" fillId="7" borderId="4" xfId="0" applyNumberFormat="1" applyFont="1" applyFill="1" applyBorder="1" applyAlignment="1">
      <alignment horizontal="left" vertical="center" shrinkToFit="1"/>
    </xf>
    <xf numFmtId="49" fontId="86" fillId="7" borderId="3" xfId="0" applyNumberFormat="1" applyFont="1" applyFill="1" applyBorder="1" applyAlignment="1">
      <alignment horizontal="center" vertical="center"/>
    </xf>
    <xf numFmtId="0" fontId="65" fillId="2" borderId="5" xfId="0" applyFont="1" applyFill="1" applyBorder="1" applyAlignment="1" applyProtection="1">
      <alignment horizontal="center" vertical="center"/>
      <protection hidden="1"/>
    </xf>
    <xf numFmtId="0" fontId="63" fillId="9" borderId="0" xfId="0" applyFont="1" applyFill="1" applyAlignment="1" applyProtection="1">
      <alignment horizontal="center"/>
      <protection hidden="1"/>
    </xf>
    <xf numFmtId="49" fontId="72" fillId="7" borderId="4" xfId="0" applyNumberFormat="1" applyFont="1" applyFill="1" applyBorder="1" applyAlignment="1">
      <alignment horizontal="center" vertical="center"/>
    </xf>
    <xf numFmtId="0" fontId="63" fillId="7" borderId="3" xfId="0" applyFont="1" applyFill="1" applyBorder="1" applyAlignment="1" applyProtection="1">
      <alignment horizontal="center" vertical="center"/>
      <protection hidden="1"/>
    </xf>
    <xf numFmtId="0" fontId="88" fillId="0" borderId="0" xfId="0" applyFont="1" applyAlignment="1" applyProtection="1">
      <alignment horizontal="center"/>
      <protection hidden="1"/>
    </xf>
    <xf numFmtId="0" fontId="88" fillId="0" borderId="0" xfId="0" applyFont="1" applyAlignment="1" applyProtection="1">
      <alignment horizontal="center" vertical="center"/>
      <protection hidden="1"/>
    </xf>
    <xf numFmtId="0" fontId="69" fillId="2" borderId="0" xfId="0" quotePrefix="1" applyFont="1" applyFill="1" applyAlignment="1" applyProtection="1">
      <alignment horizontal="center" vertical="center"/>
      <protection hidden="1"/>
    </xf>
    <xf numFmtId="0" fontId="89" fillId="2" borderId="0" xfId="0" applyFont="1" applyFill="1" applyAlignment="1" applyProtection="1">
      <alignment horizontal="left" vertical="center"/>
      <protection hidden="1"/>
    </xf>
    <xf numFmtId="0" fontId="72" fillId="0" borderId="0" xfId="0" applyFont="1" applyAlignment="1" applyProtection="1">
      <alignment horizontal="center" vertical="center"/>
      <protection hidden="1"/>
    </xf>
    <xf numFmtId="0" fontId="85" fillId="0" borderId="0" xfId="0" quotePrefix="1" applyFont="1" applyAlignment="1" applyProtection="1">
      <alignment horizontal="left" vertical="center"/>
      <protection hidden="1"/>
    </xf>
    <xf numFmtId="0" fontId="64" fillId="2" borderId="0" xfId="0" applyFont="1" applyFill="1" applyAlignment="1" applyProtection="1">
      <alignment horizontal="center" vertical="center" wrapText="1"/>
      <protection hidden="1"/>
    </xf>
    <xf numFmtId="0" fontId="86" fillId="2" borderId="0" xfId="0" applyFont="1" applyFill="1" applyAlignment="1" applyProtection="1">
      <alignment horizontal="center" vertical="center" wrapText="1"/>
      <protection hidden="1"/>
    </xf>
    <xf numFmtId="0" fontId="85" fillId="2" borderId="0" xfId="0" quotePrefix="1" applyFont="1" applyFill="1" applyAlignment="1" applyProtection="1">
      <alignment horizontal="left" vertical="center" wrapText="1"/>
      <protection hidden="1"/>
    </xf>
    <xf numFmtId="0" fontId="86" fillId="2" borderId="0" xfId="0" applyFont="1" applyFill="1" applyAlignment="1" applyProtection="1">
      <alignment horizontal="center" vertical="center"/>
      <protection hidden="1"/>
    </xf>
    <xf numFmtId="0" fontId="85" fillId="2" borderId="0" xfId="0" quotePrefix="1" applyFont="1" applyFill="1" applyAlignment="1" applyProtection="1">
      <alignment horizontal="left" vertical="center"/>
      <protection hidden="1"/>
    </xf>
    <xf numFmtId="0" fontId="90" fillId="2" borderId="0" xfId="0" applyFont="1" applyFill="1" applyAlignment="1" applyProtection="1">
      <alignment horizontal="center" vertical="center"/>
      <protection hidden="1"/>
    </xf>
    <xf numFmtId="0" fontId="90" fillId="2" borderId="0" xfId="0" applyFont="1" applyFill="1" applyAlignment="1" applyProtection="1">
      <alignment horizontal="center"/>
      <protection hidden="1"/>
    </xf>
    <xf numFmtId="0" fontId="85" fillId="2" borderId="0" xfId="0" quotePrefix="1" applyFont="1" applyFill="1" applyAlignment="1" applyProtection="1">
      <alignment horizontal="left"/>
      <protection hidden="1"/>
    </xf>
    <xf numFmtId="0" fontId="63" fillId="2" borderId="3" xfId="0" applyFont="1" applyFill="1" applyBorder="1" applyAlignment="1">
      <alignment horizontal="center" vertical="center"/>
    </xf>
    <xf numFmtId="165" fontId="63" fillId="7" borderId="3" xfId="0" applyNumberFormat="1" applyFont="1" applyFill="1" applyBorder="1" applyAlignment="1">
      <alignment horizontal="center" vertical="center" textRotation="180" shrinkToFit="1"/>
    </xf>
    <xf numFmtId="165" fontId="92" fillId="7" borderId="3" xfId="0" applyNumberFormat="1" applyFont="1" applyFill="1" applyBorder="1" applyAlignment="1">
      <alignment horizontal="center" vertical="center" shrinkToFit="1"/>
    </xf>
    <xf numFmtId="14" fontId="63" fillId="2" borderId="0" xfId="0" applyNumberFormat="1" applyFont="1" applyFill="1" applyProtection="1">
      <protection hidden="1"/>
    </xf>
    <xf numFmtId="8" fontId="63" fillId="2" borderId="0" xfId="0" applyNumberFormat="1" applyFont="1" applyFill="1" applyProtection="1">
      <protection hidden="1"/>
    </xf>
    <xf numFmtId="0" fontId="65" fillId="7" borderId="1" xfId="0" applyFont="1" applyFill="1" applyBorder="1" applyAlignment="1">
      <alignment horizontal="right" vertical="center"/>
    </xf>
    <xf numFmtId="0" fontId="3" fillId="0" borderId="0" xfId="0" applyFont="1" applyAlignment="1">
      <alignment horizontal="center" vertical="center"/>
    </xf>
    <xf numFmtId="0" fontId="3" fillId="13" borderId="0" xfId="0" applyFont="1" applyFill="1" applyAlignment="1">
      <alignment horizontal="center" vertical="center"/>
    </xf>
    <xf numFmtId="0" fontId="85" fillId="7" borderId="20" xfId="0" applyFont="1" applyFill="1" applyBorder="1" applyAlignment="1">
      <alignment horizontal="left" vertical="center" shrinkToFit="1"/>
    </xf>
    <xf numFmtId="0" fontId="93" fillId="5" borderId="3" xfId="15" applyFont="1" applyFill="1" applyBorder="1" applyAlignment="1" applyProtection="1">
      <alignment horizontal="left" wrapText="1"/>
      <protection locked="0"/>
    </xf>
    <xf numFmtId="0" fontId="86" fillId="7" borderId="10" xfId="0" applyFont="1" applyFill="1" applyBorder="1" applyAlignment="1">
      <alignment horizontal="center" vertical="center"/>
    </xf>
    <xf numFmtId="0" fontId="76" fillId="18" borderId="12" xfId="0" applyFont="1" applyFill="1" applyBorder="1" applyAlignment="1">
      <alignment vertical="center"/>
    </xf>
    <xf numFmtId="0" fontId="76" fillId="18" borderId="41" xfId="0" applyFont="1" applyFill="1" applyBorder="1" applyAlignment="1">
      <alignment vertical="center"/>
    </xf>
    <xf numFmtId="0" fontId="76" fillId="18" borderId="4" xfId="0" applyFont="1" applyFill="1" applyBorder="1" applyAlignment="1">
      <alignment vertical="center"/>
    </xf>
    <xf numFmtId="14" fontId="63" fillId="8" borderId="0" xfId="0" applyNumberFormat="1" applyFont="1" applyFill="1" applyProtection="1">
      <protection hidden="1"/>
    </xf>
    <xf numFmtId="0" fontId="63" fillId="8" borderId="0" xfId="0" applyFont="1" applyFill="1" applyProtection="1">
      <protection hidden="1"/>
    </xf>
    <xf numFmtId="0" fontId="63" fillId="8" borderId="0" xfId="0" applyFont="1" applyFill="1" applyAlignment="1" applyProtection="1">
      <alignment horizontal="center"/>
      <protection hidden="1"/>
    </xf>
    <xf numFmtId="0" fontId="39" fillId="11" borderId="12" xfId="0" applyFont="1" applyFill="1" applyBorder="1" applyAlignment="1">
      <alignment horizontal="center"/>
    </xf>
    <xf numFmtId="0" fontId="1" fillId="0" borderId="0" xfId="9" applyProtection="1">
      <protection hidden="1"/>
    </xf>
    <xf numFmtId="0" fontId="35" fillId="0" borderId="0" xfId="9" applyFont="1" applyAlignment="1" applyProtection="1">
      <alignment horizontal="left" vertical="top" wrapText="1"/>
      <protection hidden="1"/>
    </xf>
    <xf numFmtId="0" fontId="1" fillId="0" borderId="0" xfId="9" applyAlignment="1">
      <alignment vertical="top"/>
    </xf>
    <xf numFmtId="0" fontId="1" fillId="0" borderId="0" xfId="9" applyAlignment="1">
      <alignment horizontal="center" vertical="top"/>
    </xf>
    <xf numFmtId="0" fontId="52" fillId="0" borderId="0" xfId="9" applyFont="1" applyAlignment="1">
      <alignment horizontal="left" vertical="center" wrapText="1" indent="2"/>
    </xf>
    <xf numFmtId="0" fontId="52" fillId="0" borderId="0" xfId="9" applyFont="1" applyAlignment="1">
      <alignment vertical="center" wrapText="1"/>
    </xf>
    <xf numFmtId="0" fontId="53" fillId="0" borderId="0" xfId="9" applyFont="1" applyAlignment="1">
      <alignment horizontal="left" vertical="center" wrapText="1"/>
    </xf>
    <xf numFmtId="0" fontId="75" fillId="2" borderId="1" xfId="0" applyFont="1" applyFill="1" applyBorder="1"/>
    <xf numFmtId="0" fontId="6" fillId="0" borderId="0" xfId="0" applyFont="1" applyAlignment="1">
      <alignment vertical="center" wrapText="1"/>
    </xf>
    <xf numFmtId="0" fontId="39" fillId="8" borderId="3" xfId="0" applyFont="1" applyFill="1" applyBorder="1" applyAlignment="1">
      <alignment horizontal="center"/>
    </xf>
    <xf numFmtId="0" fontId="39" fillId="18" borderId="73" xfId="0" applyFont="1" applyFill="1" applyBorder="1" applyAlignment="1">
      <alignment horizontal="center" wrapText="1"/>
    </xf>
    <xf numFmtId="0" fontId="2" fillId="0" borderId="0" xfId="0" applyFont="1" applyAlignment="1" applyProtection="1">
      <alignment vertical="top"/>
      <protection hidden="1"/>
    </xf>
    <xf numFmtId="0" fontId="99" fillId="0" borderId="0" xfId="0" applyFont="1" applyAlignment="1" applyProtection="1">
      <alignment vertical="top"/>
      <protection hidden="1"/>
    </xf>
    <xf numFmtId="0" fontId="41" fillId="22" borderId="36" xfId="0" applyFont="1" applyFill="1" applyBorder="1" applyProtection="1">
      <protection locked="0"/>
    </xf>
    <xf numFmtId="0" fontId="41" fillId="22" borderId="3" xfId="0" applyFont="1" applyFill="1" applyBorder="1" applyProtection="1">
      <protection locked="0"/>
    </xf>
    <xf numFmtId="0" fontId="41" fillId="22" borderId="12" xfId="0" applyFont="1" applyFill="1" applyBorder="1" applyProtection="1">
      <protection locked="0"/>
    </xf>
    <xf numFmtId="0" fontId="41" fillId="19" borderId="71" xfId="0" applyFont="1" applyFill="1" applyBorder="1" applyProtection="1">
      <protection locked="0"/>
    </xf>
    <xf numFmtId="0" fontId="41" fillId="22" borderId="4" xfId="0" applyFont="1" applyFill="1" applyBorder="1" applyProtection="1">
      <protection locked="0"/>
    </xf>
    <xf numFmtId="0" fontId="41" fillId="19" borderId="71" xfId="0" applyFont="1" applyFill="1" applyBorder="1"/>
    <xf numFmtId="0" fontId="41" fillId="22" borderId="38" xfId="0" applyFont="1" applyFill="1" applyBorder="1" applyProtection="1">
      <protection locked="0"/>
    </xf>
    <xf numFmtId="0" fontId="41" fillId="22" borderId="39" xfId="0" applyFont="1" applyFill="1" applyBorder="1" applyProtection="1">
      <protection locked="0"/>
    </xf>
    <xf numFmtId="0" fontId="41" fillId="22" borderId="69" xfId="0" applyFont="1" applyFill="1" applyBorder="1" applyProtection="1">
      <protection locked="0"/>
    </xf>
    <xf numFmtId="0" fontId="41" fillId="19" borderId="72" xfId="0" applyFont="1" applyFill="1" applyBorder="1" applyProtection="1">
      <protection locked="0"/>
    </xf>
    <xf numFmtId="0" fontId="41" fillId="22" borderId="74" xfId="0" applyFont="1" applyFill="1" applyBorder="1" applyProtection="1">
      <protection locked="0"/>
    </xf>
    <xf numFmtId="0" fontId="41" fillId="11" borderId="12" xfId="0" applyFont="1" applyFill="1" applyBorder="1" applyAlignment="1" applyProtection="1">
      <alignment horizontal="center" vertical="center"/>
      <protection locked="0"/>
    </xf>
    <xf numFmtId="0" fontId="41" fillId="19" borderId="72" xfId="0" applyFont="1" applyFill="1" applyBorder="1"/>
    <xf numFmtId="0" fontId="41" fillId="19" borderId="75" xfId="0" applyFont="1" applyFill="1" applyBorder="1"/>
    <xf numFmtId="0" fontId="41" fillId="16" borderId="3" xfId="0" applyFont="1" applyFill="1" applyBorder="1" applyAlignment="1">
      <alignment horizontal="center" vertical="center" wrapText="1"/>
    </xf>
    <xf numFmtId="0" fontId="41" fillId="8" borderId="3" xfId="0" applyFont="1" applyFill="1" applyBorder="1" applyAlignment="1" applyProtection="1">
      <alignment horizontal="center" vertical="center" wrapText="1"/>
      <protection locked="0"/>
    </xf>
    <xf numFmtId="1" fontId="19" fillId="0" borderId="0" xfId="0" applyNumberFormat="1" applyFont="1" applyAlignment="1" applyProtection="1">
      <alignment horizontal="center"/>
      <protection hidden="1"/>
    </xf>
    <xf numFmtId="0" fontId="1" fillId="11" borderId="22" xfId="0" quotePrefix="1" applyFont="1" applyFill="1" applyBorder="1" applyAlignment="1" applyProtection="1">
      <alignment horizontal="left"/>
      <protection hidden="1"/>
    </xf>
    <xf numFmtId="0" fontId="2" fillId="0" borderId="0" xfId="9" applyFont="1" applyAlignment="1" applyProtection="1">
      <alignment horizontal="left" vertical="center" wrapText="1"/>
      <protection hidden="1"/>
    </xf>
    <xf numFmtId="0" fontId="49" fillId="0" borderId="0" xfId="0" applyFont="1"/>
    <xf numFmtId="0" fontId="1" fillId="0" borderId="0" xfId="0" applyFont="1" applyProtection="1">
      <protection locked="0"/>
    </xf>
    <xf numFmtId="0" fontId="7" fillId="0" borderId="0" xfId="0" applyFont="1" applyAlignment="1" applyProtection="1">
      <alignment horizontal="center" vertical="center"/>
      <protection locked="0" hidden="1"/>
    </xf>
    <xf numFmtId="0" fontId="102" fillId="23" borderId="3" xfId="0" applyFont="1" applyFill="1" applyBorder="1"/>
    <xf numFmtId="0" fontId="104" fillId="23" borderId="3" xfId="0" applyFont="1" applyFill="1" applyBorder="1"/>
    <xf numFmtId="0" fontId="104" fillId="11" borderId="3" xfId="0" applyFont="1" applyFill="1" applyBorder="1" applyAlignment="1" applyProtection="1">
      <alignment horizontal="center" vertical="center"/>
      <protection locked="0" hidden="1"/>
    </xf>
    <xf numFmtId="0" fontId="41" fillId="0" borderId="0" xfId="9" applyFont="1" applyAlignment="1" applyProtection="1">
      <alignment horizontal="left" vertical="center"/>
      <protection hidden="1"/>
    </xf>
    <xf numFmtId="0" fontId="40" fillId="0" borderId="0" xfId="9" applyFont="1" applyAlignment="1" applyProtection="1">
      <alignment horizontal="left" vertical="center"/>
      <protection hidden="1"/>
    </xf>
    <xf numFmtId="0" fontId="105" fillId="25" borderId="0" xfId="0" applyFont="1" applyFill="1" applyProtection="1">
      <protection hidden="1"/>
    </xf>
    <xf numFmtId="0" fontId="0" fillId="26" borderId="0" xfId="0" applyFill="1"/>
    <xf numFmtId="0" fontId="0" fillId="26" borderId="0" xfId="0" applyFill="1" applyProtection="1">
      <protection hidden="1"/>
    </xf>
    <xf numFmtId="0" fontId="105" fillId="26" borderId="0" xfId="0" applyFont="1" applyFill="1" applyProtection="1">
      <protection hidden="1"/>
    </xf>
    <xf numFmtId="0" fontId="103" fillId="23" borderId="3" xfId="0" applyFont="1" applyFill="1" applyBorder="1"/>
    <xf numFmtId="0" fontId="104" fillId="26" borderId="3" xfId="0" applyFont="1" applyFill="1" applyBorder="1" applyProtection="1">
      <protection locked="0"/>
    </xf>
    <xf numFmtId="0" fontId="104" fillId="26" borderId="3" xfId="0" applyFont="1" applyFill="1" applyBorder="1" applyAlignment="1" applyProtection="1">
      <alignment horizontal="left"/>
      <protection locked="0"/>
    </xf>
    <xf numFmtId="168" fontId="14" fillId="0" borderId="10" xfId="0" applyNumberFormat="1" applyFont="1" applyBorder="1" applyAlignment="1">
      <alignment horizontal="center"/>
    </xf>
    <xf numFmtId="0" fontId="3" fillId="0" borderId="5" xfId="0" applyFont="1" applyBorder="1" applyAlignment="1">
      <alignment horizontal="center"/>
    </xf>
    <xf numFmtId="166" fontId="6" fillId="0" borderId="0" xfId="0" applyNumberFormat="1" applyFont="1" applyAlignment="1">
      <alignment horizontal="center"/>
    </xf>
    <xf numFmtId="0" fontId="14" fillId="0" borderId="0" xfId="0" applyFont="1" applyAlignment="1">
      <alignment horizontal="left"/>
    </xf>
    <xf numFmtId="166" fontId="6" fillId="4" borderId="78" xfId="0" applyNumberFormat="1" applyFont="1" applyFill="1" applyBorder="1" applyAlignment="1">
      <alignment horizontal="center"/>
    </xf>
    <xf numFmtId="166" fontId="6" fillId="4" borderId="77" xfId="0" applyNumberFormat="1" applyFont="1" applyFill="1" applyBorder="1" applyAlignment="1">
      <alignment horizontal="center"/>
    </xf>
    <xf numFmtId="0" fontId="3" fillId="0" borderId="46" xfId="0" applyFont="1" applyBorder="1" applyAlignment="1">
      <alignment horizontal="center"/>
    </xf>
    <xf numFmtId="0" fontId="14" fillId="0" borderId="46" xfId="0" applyFont="1" applyBorder="1" applyAlignment="1">
      <alignment horizontal="center"/>
    </xf>
    <xf numFmtId="0" fontId="14" fillId="0" borderId="46" xfId="0" applyFont="1" applyBorder="1" applyAlignment="1">
      <alignment horizontal="left"/>
    </xf>
    <xf numFmtId="168" fontId="14" fillId="0" borderId="23" xfId="0" applyNumberFormat="1" applyFont="1" applyBorder="1" applyAlignment="1">
      <alignment horizontal="center"/>
    </xf>
    <xf numFmtId="0" fontId="6" fillId="16" borderId="5" xfId="0" applyFont="1" applyFill="1" applyBorder="1"/>
    <xf numFmtId="0" fontId="6" fillId="16" borderId="15" xfId="0" applyFont="1" applyFill="1" applyBorder="1"/>
    <xf numFmtId="0" fontId="6" fillId="16" borderId="10" xfId="0" applyFont="1" applyFill="1" applyBorder="1"/>
    <xf numFmtId="44" fontId="19" fillId="0" borderId="0" xfId="0" applyNumberFormat="1" applyFont="1" applyAlignment="1" applyProtection="1">
      <alignment horizontal="center" shrinkToFit="1"/>
      <protection hidden="1"/>
    </xf>
    <xf numFmtId="0" fontId="0" fillId="27" borderId="47" xfId="0" applyFill="1" applyBorder="1" applyAlignment="1">
      <alignment vertical="top"/>
    </xf>
    <xf numFmtId="0" fontId="0" fillId="27" borderId="47" xfId="0" applyFill="1" applyBorder="1"/>
    <xf numFmtId="0" fontId="0" fillId="27" borderId="0" xfId="0" applyFill="1" applyAlignment="1">
      <alignment vertical="top"/>
    </xf>
    <xf numFmtId="0" fontId="0" fillId="27" borderId="0" xfId="0" applyFill="1"/>
    <xf numFmtId="0" fontId="4" fillId="27" borderId="2" xfId="0" applyFont="1" applyFill="1" applyBorder="1" applyAlignment="1">
      <alignment horizontal="left" vertical="center" wrapText="1" indent="1"/>
    </xf>
    <xf numFmtId="0" fontId="15" fillId="27" borderId="2" xfId="0" applyFont="1" applyFill="1" applyBorder="1" applyAlignment="1">
      <alignment horizontal="left"/>
    </xf>
    <xf numFmtId="0" fontId="0" fillId="13" borderId="0" xfId="0" applyFill="1" applyAlignment="1">
      <alignment horizontal="left" vertical="center" wrapText="1"/>
    </xf>
    <xf numFmtId="0" fontId="15" fillId="13" borderId="22" xfId="0" applyFont="1" applyFill="1" applyBorder="1" applyAlignment="1">
      <alignment horizontal="left"/>
    </xf>
    <xf numFmtId="0" fontId="15" fillId="13" borderId="44" xfId="0" applyFont="1" applyFill="1" applyBorder="1" applyAlignment="1">
      <alignment horizontal="left"/>
    </xf>
    <xf numFmtId="0" fontId="6" fillId="27" borderId="46" xfId="0" applyFont="1" applyFill="1" applyBorder="1" applyAlignment="1">
      <alignment horizontal="left" vertical="top" wrapText="1"/>
    </xf>
    <xf numFmtId="0" fontId="6" fillId="27" borderId="23" xfId="0" applyFont="1" applyFill="1" applyBorder="1" applyAlignment="1">
      <alignment horizontal="left" vertical="top" wrapText="1"/>
    </xf>
    <xf numFmtId="0" fontId="7" fillId="13" borderId="46" xfId="0" applyFont="1" applyFill="1" applyBorder="1" applyAlignment="1">
      <alignment horizontal="center"/>
    </xf>
    <xf numFmtId="0" fontId="7" fillId="13" borderId="49" xfId="0" applyFont="1" applyFill="1" applyBorder="1" applyAlignment="1">
      <alignment horizontal="center"/>
    </xf>
    <xf numFmtId="20" fontId="1" fillId="13" borderId="50" xfId="0" applyNumberFormat="1" applyFont="1" applyFill="1" applyBorder="1" applyAlignment="1" applyProtection="1">
      <alignment horizontal="left" wrapText="1"/>
      <protection locked="0"/>
    </xf>
    <xf numFmtId="20" fontId="0" fillId="13" borderId="8" xfId="0" applyNumberFormat="1" applyFill="1" applyBorder="1" applyAlignment="1" applyProtection="1">
      <alignment horizontal="left" wrapText="1"/>
      <protection locked="0"/>
    </xf>
    <xf numFmtId="0" fontId="1" fillId="13" borderId="0" xfId="0" applyFont="1" applyFill="1"/>
    <xf numFmtId="177" fontId="1" fillId="7" borderId="0" xfId="0" applyNumberFormat="1" applyFont="1" applyFill="1" applyAlignment="1">
      <alignment horizontal="left"/>
    </xf>
    <xf numFmtId="14" fontId="1" fillId="13" borderId="8" xfId="0" applyNumberFormat="1" applyFont="1" applyFill="1" applyBorder="1" applyAlignment="1" applyProtection="1">
      <alignment horizontal="left"/>
      <protection locked="0"/>
    </xf>
    <xf numFmtId="14" fontId="0" fillId="13" borderId="51" xfId="0" applyNumberFormat="1" applyFill="1" applyBorder="1" applyAlignment="1" applyProtection="1">
      <alignment horizontal="left"/>
      <protection locked="0"/>
    </xf>
    <xf numFmtId="0" fontId="33" fillId="27" borderId="47" xfId="0" applyFont="1" applyFill="1" applyBorder="1" applyAlignment="1">
      <alignment horizontal="left" vertical="top" wrapText="1"/>
    </xf>
    <xf numFmtId="0" fontId="15" fillId="13" borderId="52" xfId="0" applyFont="1" applyFill="1" applyBorder="1" applyAlignment="1">
      <alignment horizontal="left"/>
    </xf>
    <xf numFmtId="0" fontId="15" fillId="0" borderId="22" xfId="0" applyFont="1" applyBorder="1" applyAlignment="1">
      <alignment horizontal="left"/>
    </xf>
    <xf numFmtId="0" fontId="33" fillId="27" borderId="48" xfId="0" applyFont="1" applyFill="1" applyBorder="1" applyAlignment="1">
      <alignment horizontal="left" vertical="top" wrapText="1"/>
    </xf>
    <xf numFmtId="0" fontId="33" fillId="27" borderId="0" xfId="0" applyFont="1" applyFill="1" applyAlignment="1">
      <alignment horizontal="left" vertical="top" wrapText="1"/>
    </xf>
    <xf numFmtId="0" fontId="33" fillId="27" borderId="49" xfId="0" applyFont="1" applyFill="1" applyBorder="1" applyAlignment="1">
      <alignment horizontal="left" vertical="top" wrapText="1"/>
    </xf>
    <xf numFmtId="0" fontId="33" fillId="27" borderId="2" xfId="0" applyFont="1" applyFill="1" applyBorder="1" applyAlignment="1">
      <alignment horizontal="left" vertical="top" wrapText="1"/>
    </xf>
    <xf numFmtId="0" fontId="33" fillId="27" borderId="24" xfId="0" applyFont="1" applyFill="1" applyBorder="1" applyAlignment="1">
      <alignment horizontal="left" vertical="top" wrapText="1"/>
    </xf>
    <xf numFmtId="0" fontId="41" fillId="27" borderId="0" xfId="0" applyFont="1" applyFill="1"/>
    <xf numFmtId="0" fontId="12" fillId="27" borderId="0" xfId="0" applyFont="1" applyFill="1"/>
    <xf numFmtId="0" fontId="41" fillId="27" borderId="47" xfId="0" applyFont="1" applyFill="1" applyBorder="1"/>
    <xf numFmtId="0" fontId="12" fillId="27" borderId="47" xfId="0" applyFont="1" applyFill="1" applyBorder="1"/>
    <xf numFmtId="0" fontId="0" fillId="27" borderId="48" xfId="0" applyFill="1" applyBorder="1"/>
    <xf numFmtId="0" fontId="41" fillId="27" borderId="46" xfId="0" applyFont="1" applyFill="1" applyBorder="1"/>
    <xf numFmtId="0" fontId="0" fillId="27" borderId="49" xfId="0" applyFill="1" applyBorder="1"/>
    <xf numFmtId="0" fontId="39" fillId="27" borderId="23" xfId="0" applyFont="1" applyFill="1" applyBorder="1"/>
    <xf numFmtId="0" fontId="41" fillId="27" borderId="2" xfId="0" applyFont="1" applyFill="1" applyBorder="1"/>
    <xf numFmtId="0" fontId="0" fillId="27" borderId="2" xfId="0" applyFill="1" applyBorder="1"/>
    <xf numFmtId="0" fontId="39" fillId="27" borderId="2" xfId="0" applyFont="1" applyFill="1" applyBorder="1"/>
    <xf numFmtId="0" fontId="12" fillId="27" borderId="2" xfId="0" applyFont="1" applyFill="1" applyBorder="1"/>
    <xf numFmtId="0" fontId="0" fillId="27" borderId="24" xfId="0" applyFill="1" applyBorder="1"/>
    <xf numFmtId="0" fontId="39" fillId="27" borderId="45" xfId="0" applyFont="1" applyFill="1" applyBorder="1"/>
    <xf numFmtId="0" fontId="1" fillId="11" borderId="28" xfId="9" applyFill="1" applyBorder="1" applyAlignment="1">
      <alignment horizontal="left" indent="2"/>
    </xf>
    <xf numFmtId="0" fontId="1" fillId="11" borderId="3" xfId="9" applyFill="1" applyBorder="1" applyAlignment="1">
      <alignment horizontal="left" indent="2"/>
    </xf>
    <xf numFmtId="0" fontId="1" fillId="11" borderId="29" xfId="9" applyFill="1" applyBorder="1" applyAlignment="1">
      <alignment horizontal="left" indent="2"/>
    </xf>
    <xf numFmtId="0" fontId="1" fillId="8" borderId="30" xfId="9" applyFill="1" applyBorder="1" applyAlignment="1">
      <alignment horizontal="left" indent="2"/>
    </xf>
    <xf numFmtId="0" fontId="1" fillId="8" borderId="31" xfId="9" applyFill="1" applyBorder="1" applyAlignment="1">
      <alignment horizontal="left" indent="2"/>
    </xf>
    <xf numFmtId="0" fontId="1" fillId="8" borderId="32" xfId="9" applyFill="1" applyBorder="1" applyAlignment="1">
      <alignment horizontal="left" indent="2"/>
    </xf>
    <xf numFmtId="0" fontId="30" fillId="8" borderId="0" xfId="9" applyFont="1" applyFill="1" applyAlignment="1">
      <alignment horizontal="center" shrinkToFit="1"/>
    </xf>
    <xf numFmtId="0" fontId="6" fillId="8" borderId="0" xfId="9" applyFont="1" applyFill="1" applyAlignment="1">
      <alignment horizontal="center" vertical="center"/>
    </xf>
    <xf numFmtId="175" fontId="55" fillId="15" borderId="53" xfId="9" applyNumberFormat="1" applyFont="1" applyFill="1" applyBorder="1" applyAlignment="1">
      <alignment horizontal="center" vertical="top" wrapText="1"/>
    </xf>
    <xf numFmtId="175" fontId="55" fillId="15" borderId="54" xfId="9" applyNumberFormat="1" applyFont="1" applyFill="1" applyBorder="1" applyAlignment="1">
      <alignment horizontal="center" vertical="top" wrapText="1"/>
    </xf>
    <xf numFmtId="175" fontId="55" fillId="15" borderId="55" xfId="9" applyNumberFormat="1" applyFont="1" applyFill="1" applyBorder="1" applyAlignment="1">
      <alignment horizontal="center" vertical="top" wrapText="1"/>
    </xf>
    <xf numFmtId="175" fontId="55" fillId="15" borderId="56" xfId="9" applyNumberFormat="1" applyFont="1" applyFill="1" applyBorder="1" applyAlignment="1">
      <alignment horizontal="center" vertical="top" wrapText="1"/>
    </xf>
    <xf numFmtId="175" fontId="55" fillId="15" borderId="57" xfId="9" applyNumberFormat="1" applyFont="1" applyFill="1" applyBorder="1" applyAlignment="1">
      <alignment horizontal="center" vertical="top" wrapText="1"/>
    </xf>
    <xf numFmtId="175" fontId="55" fillId="15" borderId="58" xfId="9" applyNumberFormat="1" applyFont="1" applyFill="1" applyBorder="1" applyAlignment="1">
      <alignment horizontal="center" vertical="top" wrapText="1"/>
    </xf>
    <xf numFmtId="0" fontId="101" fillId="0" borderId="0" xfId="6" applyFont="1" applyAlignment="1" applyProtection="1">
      <alignment wrapText="1"/>
      <protection hidden="1"/>
    </xf>
    <xf numFmtId="0" fontId="41" fillId="0" borderId="0" xfId="9" applyFont="1" applyAlignment="1" applyProtection="1">
      <alignment wrapText="1"/>
      <protection hidden="1"/>
    </xf>
    <xf numFmtId="0" fontId="2" fillId="0" borderId="0" xfId="9" applyFont="1" applyAlignment="1" applyProtection="1">
      <alignment wrapText="1"/>
      <protection hidden="1"/>
    </xf>
    <xf numFmtId="0" fontId="39" fillId="20" borderId="0" xfId="0" applyFont="1" applyFill="1" applyAlignment="1" applyProtection="1">
      <alignment vertical="top" wrapText="1"/>
      <protection hidden="1"/>
    </xf>
    <xf numFmtId="0" fontId="2" fillId="20" borderId="0" xfId="0" applyFont="1" applyFill="1" applyAlignment="1" applyProtection="1">
      <alignment vertical="top" wrapText="1"/>
      <protection hidden="1"/>
    </xf>
    <xf numFmtId="0" fontId="39" fillId="0" borderId="0" xfId="9" applyFont="1" applyAlignment="1" applyProtection="1">
      <alignment horizontal="left" vertical="top" wrapText="1"/>
      <protection hidden="1"/>
    </xf>
    <xf numFmtId="0" fontId="2" fillId="0" borderId="0" xfId="9" applyFont="1" applyAlignment="1" applyProtection="1">
      <alignment horizontal="left" vertical="top" wrapText="1"/>
      <protection hidden="1"/>
    </xf>
    <xf numFmtId="0" fontId="40" fillId="0" borderId="0" xfId="9" applyFont="1" applyAlignment="1" applyProtection="1">
      <alignment horizontal="left" wrapText="1"/>
      <protection hidden="1"/>
    </xf>
    <xf numFmtId="0" fontId="39" fillId="0" borderId="0" xfId="0" applyFont="1" applyAlignment="1" applyProtection="1">
      <alignment horizontal="left" vertical="top" wrapText="1"/>
      <protection hidden="1"/>
    </xf>
    <xf numFmtId="0" fontId="39" fillId="0" borderId="0" xfId="0" applyFont="1" applyAlignment="1" applyProtection="1">
      <alignment vertical="center" wrapText="1"/>
      <protection hidden="1"/>
    </xf>
    <xf numFmtId="0" fontId="2" fillId="0" borderId="0" xfId="0" applyFont="1" applyAlignment="1" applyProtection="1">
      <alignment vertical="center" wrapText="1"/>
      <protection hidden="1"/>
    </xf>
    <xf numFmtId="0" fontId="39" fillId="0" borderId="0" xfId="0" applyFont="1" applyAlignment="1" applyProtection="1">
      <alignment wrapText="1"/>
      <protection hidden="1"/>
    </xf>
    <xf numFmtId="0" fontId="2" fillId="0" borderId="0" xfId="0" applyFont="1" applyAlignment="1" applyProtection="1">
      <alignment wrapText="1"/>
      <protection hidden="1"/>
    </xf>
    <xf numFmtId="0" fontId="39" fillId="0" borderId="0" xfId="0" applyFont="1" applyAlignment="1" applyProtection="1">
      <alignment vertical="top" wrapText="1"/>
      <protection hidden="1"/>
    </xf>
    <xf numFmtId="0" fontId="2" fillId="0" borderId="0" xfId="0" applyFont="1" applyAlignment="1" applyProtection="1">
      <alignment vertical="top" wrapText="1"/>
      <protection hidden="1"/>
    </xf>
    <xf numFmtId="0" fontId="40" fillId="0" borderId="0" xfId="9" applyFont="1" applyAlignment="1" applyProtection="1">
      <alignment wrapText="1"/>
      <protection hidden="1"/>
    </xf>
    <xf numFmtId="0" fontId="13" fillId="0" borderId="0" xfId="9" applyFont="1" applyAlignment="1" applyProtection="1">
      <alignment wrapText="1"/>
      <protection hidden="1"/>
    </xf>
    <xf numFmtId="0" fontId="41" fillId="0" borderId="0" xfId="9" applyFont="1" applyAlignment="1" applyProtection="1">
      <alignment horizontal="left" vertical="top" wrapText="1"/>
      <protection hidden="1"/>
    </xf>
    <xf numFmtId="0" fontId="41" fillId="0" borderId="0" xfId="0" applyFont="1" applyAlignment="1" applyProtection="1">
      <alignment vertical="top" wrapText="1"/>
      <protection hidden="1"/>
    </xf>
    <xf numFmtId="0" fontId="40" fillId="0" borderId="0" xfId="0" applyFont="1" applyAlignment="1" applyProtection="1">
      <alignment wrapText="1"/>
      <protection hidden="1"/>
    </xf>
    <xf numFmtId="0" fontId="13" fillId="0" borderId="0" xfId="0" applyFont="1" applyAlignment="1" applyProtection="1">
      <alignment wrapText="1"/>
      <protection hidden="1"/>
    </xf>
    <xf numFmtId="0" fontId="41" fillId="0" borderId="0" xfId="0" applyFont="1" applyAlignment="1" applyProtection="1">
      <alignment wrapText="1"/>
      <protection hidden="1"/>
    </xf>
    <xf numFmtId="0" fontId="99" fillId="0" borderId="0" xfId="0" applyFont="1" applyAlignment="1" applyProtection="1">
      <alignment vertical="top" wrapText="1"/>
      <protection hidden="1"/>
    </xf>
    <xf numFmtId="0" fontId="39" fillId="0" borderId="0" xfId="0" applyFont="1" applyAlignment="1" applyProtection="1">
      <alignment horizontal="left" vertical="center" wrapText="1"/>
      <protection hidden="1"/>
    </xf>
    <xf numFmtId="0" fontId="41" fillId="0" borderId="0" xfId="0" applyFont="1" applyAlignment="1" applyProtection="1">
      <alignment horizontal="left" vertical="center" wrapText="1"/>
      <protection hidden="1"/>
    </xf>
    <xf numFmtId="0" fontId="41" fillId="0" borderId="0" xfId="0" applyFont="1" applyAlignment="1" applyProtection="1">
      <alignment vertical="center" wrapText="1"/>
      <protection hidden="1"/>
    </xf>
    <xf numFmtId="0" fontId="39" fillId="17" borderId="0" xfId="0" applyFont="1" applyFill="1" applyAlignment="1" applyProtection="1">
      <alignment vertical="top" wrapText="1"/>
      <protection hidden="1"/>
    </xf>
    <xf numFmtId="0" fontId="2" fillId="17" borderId="0" xfId="0" applyFont="1" applyFill="1" applyAlignment="1" applyProtection="1">
      <alignment vertical="top" wrapText="1"/>
      <protection hidden="1"/>
    </xf>
    <xf numFmtId="0" fontId="39" fillId="0" borderId="0" xfId="0" applyFont="1" applyProtection="1">
      <protection hidden="1"/>
    </xf>
    <xf numFmtId="0" fontId="39" fillId="8" borderId="0" xfId="9" applyFont="1" applyFill="1" applyAlignment="1" applyProtection="1">
      <alignment horizontal="left" vertical="top" wrapText="1"/>
      <protection hidden="1"/>
    </xf>
    <xf numFmtId="0" fontId="41" fillId="21" borderId="0" xfId="0" applyFont="1" applyFill="1" applyAlignment="1" applyProtection="1">
      <alignment horizontal="left" vertical="top" wrapText="1"/>
      <protection hidden="1"/>
    </xf>
    <xf numFmtId="20" fontId="40" fillId="0" borderId="0" xfId="9" applyNumberFormat="1" applyFont="1" applyAlignment="1" applyProtection="1">
      <alignment horizontal="left" wrapText="1"/>
      <protection hidden="1"/>
    </xf>
    <xf numFmtId="0" fontId="41" fillId="0" borderId="38" xfId="9" applyFont="1" applyBorder="1" applyAlignment="1" applyProtection="1">
      <alignment horizontal="left" vertical="top" wrapText="1"/>
      <protection hidden="1"/>
    </xf>
    <xf numFmtId="0" fontId="2" fillId="0" borderId="39" xfId="9" applyFont="1" applyBorder="1" applyAlignment="1" applyProtection="1">
      <alignment horizontal="left" vertical="top" wrapText="1"/>
      <protection hidden="1"/>
    </xf>
    <xf numFmtId="0" fontId="2" fillId="0" borderId="40" xfId="9" applyFont="1" applyBorder="1" applyAlignment="1" applyProtection="1">
      <alignment horizontal="left" vertical="top" wrapText="1"/>
      <protection hidden="1"/>
    </xf>
    <xf numFmtId="0" fontId="39" fillId="17" borderId="0" xfId="9" applyFont="1" applyFill="1" applyAlignment="1" applyProtection="1">
      <alignment horizontal="left" vertical="top" wrapText="1"/>
      <protection hidden="1"/>
    </xf>
    <xf numFmtId="0" fontId="2" fillId="17" borderId="0" xfId="9" applyFont="1" applyFill="1" applyAlignment="1" applyProtection="1">
      <alignment horizontal="left" vertical="top" wrapText="1"/>
      <protection hidden="1"/>
    </xf>
    <xf numFmtId="0" fontId="41" fillId="0" borderId="0" xfId="9" applyFont="1" applyAlignment="1" applyProtection="1">
      <alignment horizontal="left" vertical="center" wrapText="1"/>
      <protection hidden="1"/>
    </xf>
    <xf numFmtId="0" fontId="2" fillId="0" borderId="0" xfId="9" applyFont="1" applyAlignment="1" applyProtection="1">
      <alignment horizontal="left" vertical="center" wrapText="1"/>
      <protection hidden="1"/>
    </xf>
    <xf numFmtId="0" fontId="41" fillId="0" borderId="0" xfId="9" applyFont="1" applyAlignment="1" applyProtection="1">
      <alignment horizontal="left" wrapText="1"/>
      <protection hidden="1"/>
    </xf>
    <xf numFmtId="0" fontId="40" fillId="0" borderId="0" xfId="0" applyFont="1" applyAlignment="1" applyProtection="1">
      <alignment vertical="top" wrapText="1"/>
      <protection hidden="1"/>
    </xf>
    <xf numFmtId="0" fontId="31" fillId="0" borderId="0" xfId="0" applyFont="1" applyAlignment="1" applyProtection="1">
      <alignment vertical="top" wrapText="1"/>
      <protection hidden="1"/>
    </xf>
    <xf numFmtId="0" fontId="96" fillId="0" borderId="0" xfId="0" applyFont="1" applyAlignment="1" applyProtection="1">
      <alignment vertical="center" wrapText="1"/>
      <protection hidden="1"/>
    </xf>
    <xf numFmtId="0" fontId="31" fillId="0" borderId="0" xfId="0" applyFont="1" applyAlignment="1" applyProtection="1">
      <alignment vertical="center" wrapText="1"/>
      <protection hidden="1"/>
    </xf>
    <xf numFmtId="0" fontId="96" fillId="0" borderId="0" xfId="9" applyFont="1" applyAlignment="1" applyProtection="1">
      <alignment wrapText="1"/>
      <protection hidden="1"/>
    </xf>
    <xf numFmtId="0" fontId="39" fillId="0" borderId="0" xfId="0" applyFont="1" applyAlignment="1" applyProtection="1">
      <alignment horizontal="left" wrapText="1"/>
      <protection hidden="1"/>
    </xf>
    <xf numFmtId="0" fontId="2" fillId="0" borderId="0" xfId="0" applyFont="1" applyAlignment="1" applyProtection="1">
      <alignment horizontal="left" wrapText="1"/>
      <protection hidden="1"/>
    </xf>
    <xf numFmtId="0" fontId="56" fillId="0" borderId="0" xfId="9" applyFont="1" applyAlignment="1" applyProtection="1">
      <alignment horizontal="center" vertical="top" wrapText="1"/>
      <protection hidden="1"/>
    </xf>
    <xf numFmtId="0" fontId="1" fillId="0" borderId="0" xfId="9" applyAlignment="1" applyProtection="1">
      <alignment horizontal="center" vertical="top" wrapText="1"/>
      <protection hidden="1"/>
    </xf>
    <xf numFmtId="0" fontId="41" fillId="0" borderId="2" xfId="0" applyFont="1" applyBorder="1" applyAlignment="1" applyProtection="1">
      <alignment horizontal="left" vertical="center" wrapText="1"/>
      <protection hidden="1"/>
    </xf>
    <xf numFmtId="0" fontId="39" fillId="0" borderId="42" xfId="9" applyFont="1" applyBorder="1" applyAlignment="1" applyProtection="1">
      <alignment horizontal="left" vertical="top" wrapText="1"/>
      <protection hidden="1"/>
    </xf>
    <xf numFmtId="0" fontId="41" fillId="0" borderId="0" xfId="0" applyFont="1" applyAlignment="1" applyProtection="1">
      <alignment vertical="top"/>
      <protection hidden="1"/>
    </xf>
    <xf numFmtId="0" fontId="39" fillId="0" borderId="0" xfId="0" applyFont="1" applyAlignment="1" applyProtection="1">
      <alignment vertical="top"/>
      <protection hidden="1"/>
    </xf>
    <xf numFmtId="0" fontId="41" fillId="0" borderId="0" xfId="9" applyFont="1" applyAlignment="1" applyProtection="1">
      <alignment vertical="top" wrapText="1"/>
      <protection hidden="1"/>
    </xf>
    <xf numFmtId="0" fontId="39" fillId="17" borderId="0" xfId="9" applyFont="1" applyFill="1" applyAlignment="1" applyProtection="1">
      <alignment vertical="top" wrapText="1"/>
      <protection hidden="1"/>
    </xf>
    <xf numFmtId="0" fontId="2" fillId="17" borderId="0" xfId="9" applyFont="1" applyFill="1" applyAlignment="1" applyProtection="1">
      <alignment vertical="top" wrapText="1"/>
      <protection hidden="1"/>
    </xf>
    <xf numFmtId="0" fontId="39" fillId="17" borderId="0" xfId="0" applyFont="1" applyFill="1" applyAlignment="1" applyProtection="1">
      <alignment horizontal="left" vertical="top" wrapText="1"/>
      <protection hidden="1"/>
    </xf>
    <xf numFmtId="0" fontId="39" fillId="0" borderId="0" xfId="9" applyFont="1" applyAlignment="1" applyProtection="1">
      <alignment horizontal="left" vertical="center" wrapText="1"/>
      <protection hidden="1"/>
    </xf>
    <xf numFmtId="0" fontId="41" fillId="16" borderId="33" xfId="9" applyFont="1" applyFill="1" applyBorder="1" applyAlignment="1" applyProtection="1">
      <alignment horizontal="left" vertical="top" wrapText="1"/>
      <protection hidden="1"/>
    </xf>
    <xf numFmtId="0" fontId="2" fillId="0" borderId="34" xfId="9" applyFont="1" applyBorder="1" applyAlignment="1" applyProtection="1">
      <alignment horizontal="left" vertical="top" wrapText="1"/>
      <protection hidden="1"/>
    </xf>
    <xf numFmtId="0" fontId="2" fillId="0" borderId="35" xfId="9" applyFont="1" applyBorder="1" applyAlignment="1" applyProtection="1">
      <alignment horizontal="left" vertical="top" wrapText="1"/>
      <protection hidden="1"/>
    </xf>
    <xf numFmtId="0" fontId="39" fillId="0" borderId="0" xfId="9" applyFont="1" applyAlignment="1" applyProtection="1">
      <alignment horizontal="center" vertical="top" wrapText="1"/>
      <protection hidden="1"/>
    </xf>
    <xf numFmtId="0" fontId="40" fillId="8" borderId="0" xfId="9" applyFont="1" applyFill="1" applyAlignment="1" applyProtection="1">
      <alignment horizontal="left" vertical="top" wrapText="1"/>
      <protection hidden="1"/>
    </xf>
    <xf numFmtId="0" fontId="96" fillId="0" borderId="0" xfId="0" applyFont="1" applyAlignment="1" applyProtection="1">
      <alignment vertical="top"/>
      <protection hidden="1"/>
    </xf>
    <xf numFmtId="0" fontId="40" fillId="0" borderId="0" xfId="0" applyFont="1" applyAlignment="1" applyProtection="1">
      <alignment vertical="top"/>
      <protection hidden="1"/>
    </xf>
    <xf numFmtId="0" fontId="40" fillId="0" borderId="0" xfId="0" applyFont="1" applyProtection="1">
      <protection hidden="1"/>
    </xf>
    <xf numFmtId="0" fontId="41" fillId="11" borderId="36" xfId="9" applyFont="1" applyFill="1" applyBorder="1" applyAlignment="1" applyProtection="1">
      <alignment horizontal="left" vertical="top" wrapText="1"/>
      <protection hidden="1"/>
    </xf>
    <xf numFmtId="0" fontId="2" fillId="0" borderId="3" xfId="9" applyFont="1" applyBorder="1" applyAlignment="1" applyProtection="1">
      <alignment horizontal="left" vertical="top" wrapText="1"/>
      <protection hidden="1"/>
    </xf>
    <xf numFmtId="0" fontId="2" fillId="0" borderId="37" xfId="9" applyFont="1" applyBorder="1" applyAlignment="1" applyProtection="1">
      <alignment horizontal="left" vertical="top" wrapText="1"/>
      <protection hidden="1"/>
    </xf>
    <xf numFmtId="0" fontId="19" fillId="24" borderId="0" xfId="0" applyFont="1" applyFill="1" applyAlignment="1">
      <alignment horizontal="center" wrapText="1"/>
    </xf>
    <xf numFmtId="0" fontId="6" fillId="24" borderId="0" xfId="0" applyFont="1" applyFill="1" applyAlignment="1">
      <alignment horizontal="center" wrapText="1"/>
    </xf>
    <xf numFmtId="0" fontId="28" fillId="0" borderId="0" xfId="0" applyFont="1" applyAlignment="1">
      <alignment horizontal="center"/>
    </xf>
    <xf numFmtId="0" fontId="25" fillId="11" borderId="1" xfId="0" applyFont="1" applyFill="1" applyBorder="1" applyAlignment="1">
      <alignment horizontal="center"/>
    </xf>
    <xf numFmtId="0" fontId="25" fillId="11" borderId="8" xfId="0" applyFont="1" applyFill="1" applyBorder="1" applyAlignment="1">
      <alignment horizontal="center"/>
    </xf>
    <xf numFmtId="0" fontId="26" fillId="2" borderId="0" xfId="0" applyFont="1" applyFill="1" applyAlignment="1">
      <alignment horizontal="center" vertical="center"/>
    </xf>
    <xf numFmtId="0" fontId="0" fillId="2" borderId="2" xfId="0" applyFill="1" applyBorder="1" applyProtection="1">
      <protection locked="0"/>
    </xf>
    <xf numFmtId="0" fontId="87" fillId="0" borderId="0" xfId="0" applyFont="1" applyAlignment="1" applyProtection="1">
      <alignment horizontal="center"/>
      <protection hidden="1"/>
    </xf>
    <xf numFmtId="0" fontId="65" fillId="18" borderId="5" xfId="0" applyFont="1" applyFill="1" applyBorder="1" applyAlignment="1">
      <alignment horizontal="center" vertical="center" wrapText="1"/>
    </xf>
    <xf numFmtId="0" fontId="65" fillId="18" borderId="10" xfId="0" applyFont="1" applyFill="1" applyBorder="1" applyAlignment="1">
      <alignment horizontal="center" vertical="center" wrapText="1"/>
    </xf>
    <xf numFmtId="0" fontId="76" fillId="18" borderId="12" xfId="0" applyFont="1" applyFill="1" applyBorder="1" applyAlignment="1">
      <alignment horizontal="left" vertical="top" wrapText="1"/>
    </xf>
    <xf numFmtId="0" fontId="76" fillId="18" borderId="41" xfId="0" applyFont="1" applyFill="1" applyBorder="1" applyAlignment="1">
      <alignment horizontal="left" vertical="top" wrapText="1"/>
    </xf>
    <xf numFmtId="0" fontId="76" fillId="18" borderId="4" xfId="0" applyFont="1" applyFill="1" applyBorder="1" applyAlignment="1">
      <alignment horizontal="left" vertical="top" wrapText="1"/>
    </xf>
    <xf numFmtId="0" fontId="73" fillId="7" borderId="41" xfId="0" applyFont="1" applyFill="1" applyBorder="1" applyAlignment="1">
      <alignment horizontal="left" vertical="top" shrinkToFit="1"/>
    </xf>
    <xf numFmtId="0" fontId="73" fillId="7" borderId="4" xfId="0" applyFont="1" applyFill="1" applyBorder="1" applyAlignment="1">
      <alignment horizontal="left" vertical="top" shrinkToFit="1"/>
    </xf>
    <xf numFmtId="165" fontId="72" fillId="7" borderId="12" xfId="0" applyNumberFormat="1" applyFont="1" applyFill="1" applyBorder="1" applyAlignment="1">
      <alignment horizontal="right" vertical="top" shrinkToFit="1"/>
    </xf>
    <xf numFmtId="165" fontId="72" fillId="7" borderId="41" xfId="0" applyNumberFormat="1" applyFont="1" applyFill="1" applyBorder="1" applyAlignment="1">
      <alignment horizontal="right" vertical="top" shrinkToFit="1"/>
    </xf>
    <xf numFmtId="0" fontId="63" fillId="7" borderId="0" xfId="0" applyFont="1" applyFill="1" applyAlignment="1">
      <alignment horizontal="center" vertical="center"/>
    </xf>
    <xf numFmtId="0" fontId="63" fillId="7" borderId="9" xfId="0" applyFont="1" applyFill="1" applyBorder="1" applyAlignment="1">
      <alignment horizontal="center" vertical="center"/>
    </xf>
    <xf numFmtId="0" fontId="63" fillId="2" borderId="0" xfId="0" applyFont="1" applyFill="1" applyAlignment="1">
      <alignment horizontal="right" vertical="center"/>
    </xf>
    <xf numFmtId="0" fontId="63" fillId="0" borderId="0" xfId="0" applyFont="1" applyAlignment="1">
      <alignment vertical="center"/>
    </xf>
    <xf numFmtId="0" fontId="75" fillId="7" borderId="12" xfId="0" applyFont="1" applyFill="1" applyBorder="1" applyAlignment="1">
      <alignment horizontal="center"/>
    </xf>
    <xf numFmtId="0" fontId="75" fillId="7" borderId="41" xfId="0" applyFont="1" applyFill="1" applyBorder="1" applyAlignment="1">
      <alignment horizontal="center"/>
    </xf>
    <xf numFmtId="0" fontId="75" fillId="7" borderId="4" xfId="0" applyFont="1" applyFill="1" applyBorder="1" applyAlignment="1">
      <alignment horizontal="center"/>
    </xf>
    <xf numFmtId="0" fontId="67" fillId="3" borderId="12" xfId="0" applyFont="1" applyFill="1" applyBorder="1" applyAlignment="1">
      <alignment horizontal="center" vertical="center"/>
    </xf>
    <xf numFmtId="0" fontId="63" fillId="0" borderId="41" xfId="0" applyFont="1" applyBorder="1" applyAlignment="1">
      <alignment horizontal="center" vertical="center"/>
    </xf>
    <xf numFmtId="0" fontId="63" fillId="0" borderId="4" xfId="0" applyFont="1" applyBorder="1" applyAlignment="1">
      <alignment horizontal="center" vertical="center"/>
    </xf>
    <xf numFmtId="0" fontId="63" fillId="7" borderId="59" xfId="0" applyFont="1" applyFill="1" applyBorder="1" applyAlignment="1">
      <alignment horizontal="center" vertical="center"/>
    </xf>
    <xf numFmtId="0" fontId="63" fillId="7" borderId="63" xfId="0" applyFont="1" applyFill="1" applyBorder="1" applyAlignment="1">
      <alignment horizontal="center" vertical="center"/>
    </xf>
    <xf numFmtId="0" fontId="63" fillId="7" borderId="64" xfId="0" applyFont="1" applyFill="1" applyBorder="1" applyAlignment="1">
      <alignment horizontal="center" vertical="center"/>
    </xf>
    <xf numFmtId="0" fontId="63" fillId="7" borderId="65" xfId="0" applyFont="1" applyFill="1" applyBorder="1" applyAlignment="1">
      <alignment horizontal="center" vertical="center"/>
    </xf>
    <xf numFmtId="0" fontId="63" fillId="7" borderId="66" xfId="0" applyFont="1" applyFill="1" applyBorder="1" applyAlignment="1">
      <alignment horizontal="center" vertical="center"/>
    </xf>
    <xf numFmtId="0" fontId="66" fillId="2" borderId="0" xfId="0" applyFont="1" applyFill="1" applyAlignment="1">
      <alignment horizontal="center" vertical="center"/>
    </xf>
    <xf numFmtId="0" fontId="63" fillId="2" borderId="0" xfId="0" applyFont="1" applyFill="1" applyAlignment="1">
      <alignment horizontal="center" vertical="center" wrapText="1"/>
    </xf>
    <xf numFmtId="0" fontId="63" fillId="2" borderId="0" xfId="0" applyFont="1" applyFill="1" applyAlignment="1">
      <alignment horizontal="center" vertical="center"/>
    </xf>
    <xf numFmtId="0" fontId="63" fillId="2" borderId="67" xfId="0" applyFont="1" applyFill="1" applyBorder="1" applyAlignment="1">
      <alignment horizontal="center" vertical="center"/>
    </xf>
    <xf numFmtId="0" fontId="63" fillId="2" borderId="20" xfId="0" applyFont="1" applyFill="1" applyBorder="1" applyAlignment="1">
      <alignment horizontal="center" vertical="center"/>
    </xf>
    <xf numFmtId="0" fontId="69" fillId="2" borderId="0" xfId="0" applyFont="1" applyFill="1" applyAlignment="1">
      <alignment horizontal="center"/>
    </xf>
    <xf numFmtId="164" fontId="64" fillId="11" borderId="12" xfId="0" applyNumberFormat="1" applyFont="1" applyFill="1" applyBorder="1" applyAlignment="1" applyProtection="1">
      <alignment horizontal="center" vertical="center"/>
      <protection locked="0" hidden="1"/>
    </xf>
    <xf numFmtId="0" fontId="63" fillId="0" borderId="41" xfId="0" applyFont="1" applyBorder="1" applyAlignment="1" applyProtection="1">
      <alignment horizontal="center" vertical="center"/>
      <protection locked="0" hidden="1"/>
    </xf>
    <xf numFmtId="0" fontId="63" fillId="0" borderId="4" xfId="0" applyFont="1" applyBorder="1" applyAlignment="1" applyProtection="1">
      <alignment horizontal="center" vertical="center"/>
      <protection locked="0" hidden="1"/>
    </xf>
    <xf numFmtId="176" fontId="63" fillId="7" borderId="60" xfId="0" applyNumberFormat="1" applyFont="1" applyFill="1" applyBorder="1" applyAlignment="1">
      <alignment horizontal="center" vertical="center"/>
    </xf>
    <xf numFmtId="176" fontId="63" fillId="7" borderId="61" xfId="0" applyNumberFormat="1" applyFont="1" applyFill="1" applyBorder="1" applyAlignment="1">
      <alignment horizontal="center" vertical="center"/>
    </xf>
    <xf numFmtId="176" fontId="63" fillId="7" borderId="62" xfId="0" applyNumberFormat="1" applyFont="1" applyFill="1" applyBorder="1" applyAlignment="1">
      <alignment horizontal="center" vertical="center"/>
    </xf>
    <xf numFmtId="0" fontId="63" fillId="7" borderId="12" xfId="0" applyFont="1" applyFill="1" applyBorder="1" applyAlignment="1">
      <alignment horizontal="center" vertical="center"/>
    </xf>
    <xf numFmtId="0" fontId="63" fillId="7" borderId="4" xfId="0" applyFont="1" applyFill="1" applyBorder="1" applyAlignment="1">
      <alignment horizontal="center" vertical="center"/>
    </xf>
    <xf numFmtId="0" fontId="63" fillId="2" borderId="76" xfId="0" applyFont="1" applyFill="1" applyBorder="1" applyAlignment="1">
      <alignment horizontal="center" vertical="center"/>
    </xf>
    <xf numFmtId="0" fontId="86" fillId="0" borderId="3" xfId="0" applyFont="1" applyBorder="1" applyAlignment="1">
      <alignment horizontal="center" vertical="center"/>
    </xf>
    <xf numFmtId="0" fontId="79" fillId="2" borderId="21" xfId="0" applyFont="1" applyFill="1" applyBorder="1" applyAlignment="1">
      <alignment horizontal="center" vertical="center" wrapText="1"/>
    </xf>
    <xf numFmtId="0" fontId="79" fillId="2" borderId="6" xfId="0" applyFont="1" applyFill="1" applyBorder="1" applyAlignment="1">
      <alignment horizontal="center" vertical="center" wrapText="1"/>
    </xf>
    <xf numFmtId="0" fontId="79" fillId="2" borderId="1" xfId="0" applyFont="1" applyFill="1" applyBorder="1" applyAlignment="1">
      <alignment horizontal="center" vertical="center" wrapText="1"/>
    </xf>
    <xf numFmtId="0" fontId="79" fillId="2" borderId="20" xfId="0" applyFont="1" applyFill="1" applyBorder="1" applyAlignment="1">
      <alignment horizontal="center" vertical="center" wrapText="1"/>
    </xf>
    <xf numFmtId="0" fontId="63" fillId="2" borderId="0" xfId="0" applyFont="1" applyFill="1" applyAlignment="1">
      <alignment horizontal="left" vertical="center"/>
    </xf>
    <xf numFmtId="0" fontId="4" fillId="27" borderId="45" xfId="0" applyFont="1" applyFill="1" applyBorder="1" applyAlignment="1">
      <alignment horizontal="center" vertical="top" wrapText="1"/>
    </xf>
    <xf numFmtId="0" fontId="4" fillId="27" borderId="47" xfId="0" applyFont="1" applyFill="1" applyBorder="1" applyAlignment="1">
      <alignment horizontal="center" vertical="top" wrapText="1"/>
    </xf>
    <xf numFmtId="0" fontId="7" fillId="7" borderId="12" xfId="0" applyFont="1" applyFill="1" applyBorder="1" applyAlignment="1">
      <alignment horizontal="center" vertical="center"/>
    </xf>
    <xf numFmtId="0" fontId="7" fillId="7" borderId="41"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7" fillId="7" borderId="6" xfId="0" applyFont="1" applyFill="1" applyBorder="1" applyAlignment="1">
      <alignment horizontal="center" vertical="center"/>
    </xf>
    <xf numFmtId="0" fontId="1" fillId="13" borderId="0" xfId="0" applyFont="1" applyFill="1" applyAlignment="1">
      <alignment horizontal="right" vertical="center"/>
    </xf>
    <xf numFmtId="165" fontId="19" fillId="13" borderId="0" xfId="0" applyNumberFormat="1" applyFont="1" applyFill="1" applyAlignment="1">
      <alignment horizontal="center"/>
    </xf>
    <xf numFmtId="0" fontId="7" fillId="2" borderId="0" xfId="0" applyFont="1" applyFill="1" applyAlignment="1">
      <alignment horizontal="left"/>
    </xf>
    <xf numFmtId="0" fontId="57" fillId="2" borderId="0" xfId="0" applyFont="1" applyFill="1"/>
    <xf numFmtId="0" fontId="7" fillId="13" borderId="0" xfId="0" applyFont="1" applyFill="1" applyAlignment="1">
      <alignment horizontal="center" shrinkToFit="1"/>
    </xf>
    <xf numFmtId="172" fontId="6" fillId="13" borderId="0" xfId="0" applyNumberFormat="1" applyFont="1" applyFill="1" applyAlignment="1">
      <alignment horizontal="center" vertical="center"/>
    </xf>
    <xf numFmtId="0" fontId="7" fillId="13" borderId="0" xfId="0" applyFont="1" applyFill="1" applyAlignment="1">
      <alignment horizontal="right" vertical="center"/>
    </xf>
    <xf numFmtId="4" fontId="19" fillId="7" borderId="12" xfId="0" applyNumberFormat="1" applyFont="1" applyFill="1" applyBorder="1" applyAlignment="1" applyProtection="1">
      <alignment horizontal="center" vertical="center"/>
      <protection hidden="1"/>
    </xf>
    <xf numFmtId="4" fontId="19" fillId="7" borderId="41" xfId="0" applyNumberFormat="1" applyFont="1" applyFill="1" applyBorder="1" applyAlignment="1" applyProtection="1">
      <alignment horizontal="center" vertical="center"/>
      <protection hidden="1"/>
    </xf>
    <xf numFmtId="4" fontId="19" fillId="7" borderId="4" xfId="0" applyNumberFormat="1" applyFont="1" applyFill="1" applyBorder="1" applyAlignment="1" applyProtection="1">
      <alignment horizontal="center" vertical="center"/>
      <protection hidden="1"/>
    </xf>
    <xf numFmtId="166" fontId="19" fillId="7" borderId="12" xfId="3" applyNumberFormat="1" applyFont="1" applyFill="1" applyBorder="1" applyAlignment="1" applyProtection="1">
      <alignment horizontal="center" vertical="center"/>
      <protection hidden="1"/>
    </xf>
    <xf numFmtId="166" fontId="0" fillId="7" borderId="41" xfId="0" applyNumberFormat="1" applyFill="1" applyBorder="1" applyAlignment="1" applyProtection="1">
      <alignment horizontal="center" vertical="center"/>
      <protection hidden="1"/>
    </xf>
    <xf numFmtId="166" fontId="0" fillId="7" borderId="4" xfId="0" applyNumberFormat="1" applyFill="1" applyBorder="1" applyAlignment="1" applyProtection="1">
      <alignment horizontal="center" vertical="center"/>
      <protection hidden="1"/>
    </xf>
    <xf numFmtId="0" fontId="4" fillId="3" borderId="12"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4"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vertical="center"/>
    </xf>
    <xf numFmtId="0" fontId="5" fillId="2" borderId="0" xfId="0" applyFont="1" applyFill="1" applyAlignment="1">
      <alignment horizontal="center" vertical="center"/>
    </xf>
    <xf numFmtId="0" fontId="1" fillId="2" borderId="0" xfId="0" applyFont="1" applyFill="1" applyAlignment="1">
      <alignment horizontal="center" vertical="center" wrapText="1"/>
    </xf>
    <xf numFmtId="0" fontId="0" fillId="2" borderId="0" xfId="0" applyFill="1" applyAlignment="1">
      <alignment horizontal="center" vertical="center" wrapText="1"/>
    </xf>
    <xf numFmtId="0" fontId="1" fillId="2" borderId="0" xfId="0" applyFont="1" applyFill="1" applyAlignment="1">
      <alignment horizontal="center" vertical="top" wrapText="1"/>
    </xf>
    <xf numFmtId="0" fontId="0" fillId="2" borderId="0" xfId="0" applyFill="1" applyAlignment="1">
      <alignment horizontal="center" vertical="top"/>
    </xf>
    <xf numFmtId="0" fontId="5" fillId="2" borderId="0" xfId="0" applyFont="1" applyFill="1" applyAlignment="1">
      <alignment horizontal="center"/>
    </xf>
    <xf numFmtId="0" fontId="1" fillId="2" borderId="0" xfId="0" applyFont="1" applyFill="1" applyAlignment="1">
      <alignment horizontal="center"/>
    </xf>
    <xf numFmtId="0" fontId="0" fillId="2" borderId="0" xfId="0" applyFill="1" applyAlignment="1">
      <alignment horizontal="center"/>
    </xf>
    <xf numFmtId="164" fontId="6" fillId="7" borderId="12" xfId="0" applyNumberFormat="1" applyFont="1" applyFill="1" applyBorder="1" applyAlignment="1">
      <alignment horizontal="center" vertical="center"/>
    </xf>
    <xf numFmtId="164" fontId="6" fillId="0" borderId="41" xfId="0" applyNumberFormat="1" applyFont="1" applyBorder="1" applyAlignment="1">
      <alignment horizontal="center" vertical="center"/>
    </xf>
    <xf numFmtId="164" fontId="6" fillId="0" borderId="4" xfId="0" applyNumberFormat="1" applyFont="1" applyBorder="1" applyAlignment="1">
      <alignment horizontal="center" vertical="center"/>
    </xf>
    <xf numFmtId="0" fontId="7" fillId="2" borderId="9" xfId="0" applyFont="1" applyFill="1" applyBorder="1" applyAlignment="1">
      <alignment horizontal="left"/>
    </xf>
    <xf numFmtId="165" fontId="19" fillId="7" borderId="12" xfId="0" applyNumberFormat="1" applyFont="1" applyFill="1" applyBorder="1" applyAlignment="1" applyProtection="1">
      <alignment horizontal="center" vertical="center"/>
      <protection hidden="1"/>
    </xf>
    <xf numFmtId="0" fontId="0" fillId="0" borderId="41"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7" fillId="2" borderId="0" xfId="0" applyFont="1" applyFill="1" applyAlignment="1" applyProtection="1">
      <alignment horizontal="left"/>
      <protection hidden="1"/>
    </xf>
    <xf numFmtId="0" fontId="3" fillId="2" borderId="0" xfId="0" applyFont="1" applyFill="1" applyAlignment="1">
      <alignment horizontal="left"/>
    </xf>
    <xf numFmtId="0" fontId="17" fillId="13" borderId="45" xfId="0" applyFont="1" applyFill="1" applyBorder="1" applyAlignment="1">
      <alignment horizontal="left" vertical="top" wrapText="1"/>
    </xf>
    <xf numFmtId="0" fontId="17" fillId="13" borderId="47" xfId="0" applyFont="1" applyFill="1" applyBorder="1" applyAlignment="1">
      <alignment horizontal="left" vertical="top" wrapText="1"/>
    </xf>
    <xf numFmtId="0" fontId="17" fillId="13" borderId="48" xfId="0" applyFont="1" applyFill="1" applyBorder="1" applyAlignment="1">
      <alignment horizontal="left" vertical="top" wrapText="1"/>
    </xf>
    <xf numFmtId="0" fontId="17" fillId="13" borderId="46" xfId="0" applyFont="1" applyFill="1" applyBorder="1" applyAlignment="1">
      <alignment horizontal="left" vertical="top" wrapText="1"/>
    </xf>
    <xf numFmtId="0" fontId="17" fillId="13" borderId="0" xfId="0" applyFont="1" applyFill="1" applyAlignment="1">
      <alignment horizontal="left" vertical="top" wrapText="1"/>
    </xf>
    <xf numFmtId="0" fontId="17" fillId="13" borderId="49" xfId="0" applyFont="1" applyFill="1" applyBorder="1" applyAlignment="1">
      <alignment horizontal="left" vertical="top" wrapText="1"/>
    </xf>
    <xf numFmtId="1" fontId="19" fillId="7" borderId="12" xfId="0" applyNumberFormat="1" applyFont="1" applyFill="1" applyBorder="1" applyAlignment="1" applyProtection="1">
      <alignment horizontal="center"/>
      <protection hidden="1"/>
    </xf>
    <xf numFmtId="1" fontId="19" fillId="7" borderId="41" xfId="0" applyNumberFormat="1" applyFont="1" applyFill="1" applyBorder="1" applyAlignment="1" applyProtection="1">
      <alignment horizontal="center"/>
      <protection hidden="1"/>
    </xf>
    <xf numFmtId="1" fontId="19" fillId="7" borderId="4" xfId="0" applyNumberFormat="1" applyFont="1" applyFill="1" applyBorder="1" applyAlignment="1" applyProtection="1">
      <alignment horizontal="center"/>
      <protection hidden="1"/>
    </xf>
    <xf numFmtId="0" fontId="7" fillId="7" borderId="3" xfId="0" applyFont="1" applyFill="1" applyBorder="1" applyAlignment="1">
      <alignment horizontal="center" vertical="center"/>
    </xf>
    <xf numFmtId="167" fontId="7" fillId="13" borderId="0" xfId="0" applyNumberFormat="1" applyFont="1" applyFill="1" applyAlignment="1">
      <alignment horizontal="center" vertical="center"/>
    </xf>
    <xf numFmtId="0" fontId="7" fillId="7" borderId="5" xfId="0" applyFont="1" applyFill="1" applyBorder="1" applyAlignment="1">
      <alignment horizontal="center" vertical="center"/>
    </xf>
    <xf numFmtId="0" fontId="7" fillId="7" borderId="12" xfId="0" applyFont="1" applyFill="1" applyBorder="1" applyAlignment="1" applyProtection="1">
      <alignment horizontal="center" vertical="center"/>
      <protection hidden="1"/>
    </xf>
    <xf numFmtId="0" fontId="7" fillId="7" borderId="41" xfId="0" applyFont="1" applyFill="1" applyBorder="1" applyAlignment="1" applyProtection="1">
      <alignment horizontal="center" vertical="center"/>
      <protection hidden="1"/>
    </xf>
    <xf numFmtId="0" fontId="1" fillId="7" borderId="3" xfId="0" applyFont="1" applyFill="1" applyBorder="1" applyAlignment="1">
      <alignment horizontal="center" vertical="center"/>
    </xf>
    <xf numFmtId="0" fontId="1" fillId="7" borderId="41" xfId="0" applyFont="1" applyFill="1" applyBorder="1" applyAlignment="1">
      <alignment vertical="center"/>
    </xf>
    <xf numFmtId="0" fontId="1" fillId="7" borderId="8" xfId="0" applyFont="1" applyFill="1" applyBorder="1" applyAlignment="1">
      <alignment vertical="center"/>
    </xf>
    <xf numFmtId="0" fontId="1" fillId="7" borderId="20" xfId="0" applyFont="1" applyFill="1" applyBorder="1" applyAlignment="1">
      <alignment vertical="center"/>
    </xf>
    <xf numFmtId="44" fontId="19" fillId="14" borderId="19" xfId="3" applyFont="1" applyFill="1" applyBorder="1" applyAlignment="1" applyProtection="1">
      <alignment horizontal="center" vertical="center" shrinkToFit="1"/>
      <protection hidden="1"/>
    </xf>
    <xf numFmtId="0" fontId="6" fillId="14" borderId="42" xfId="0" applyFont="1" applyFill="1" applyBorder="1" applyAlignment="1" applyProtection="1">
      <alignment horizontal="center" vertical="center" shrinkToFit="1"/>
      <protection hidden="1"/>
    </xf>
    <xf numFmtId="0" fontId="6" fillId="14" borderId="43" xfId="0" applyFont="1" applyFill="1" applyBorder="1" applyAlignment="1" applyProtection="1">
      <alignment horizontal="center" vertical="center" shrinkToFit="1"/>
      <protection hidden="1"/>
    </xf>
    <xf numFmtId="0" fontId="2" fillId="13" borderId="0" xfId="0" applyFont="1" applyFill="1" applyAlignment="1">
      <alignment horizontal="center" wrapText="1"/>
    </xf>
    <xf numFmtId="0" fontId="39" fillId="0" borderId="19" xfId="0" applyFont="1" applyBorder="1" applyAlignment="1">
      <alignment horizontal="center"/>
    </xf>
    <xf numFmtId="0" fontId="39" fillId="0" borderId="42" xfId="0" applyFont="1" applyBorder="1" applyAlignment="1">
      <alignment horizontal="center"/>
    </xf>
    <xf numFmtId="0" fontId="39" fillId="0" borderId="43" xfId="0" applyFont="1" applyBorder="1" applyAlignment="1">
      <alignment horizontal="center"/>
    </xf>
    <xf numFmtId="0" fontId="61" fillId="0" borderId="0" xfId="0" applyFont="1" applyAlignment="1">
      <alignment horizontal="center"/>
    </xf>
    <xf numFmtId="164" fontId="41" fillId="0" borderId="0" xfId="0" applyNumberFormat="1" applyFont="1" applyAlignment="1">
      <alignment horizontal="center"/>
    </xf>
    <xf numFmtId="0" fontId="41" fillId="0" borderId="0" xfId="0" applyFont="1" applyAlignment="1">
      <alignment horizontal="center"/>
    </xf>
    <xf numFmtId="0" fontId="60" fillId="0" borderId="0" xfId="0" applyFont="1" applyAlignment="1">
      <alignment horizontal="left" vertical="top" wrapText="1"/>
    </xf>
    <xf numFmtId="14" fontId="0" fillId="0" borderId="0" xfId="0" applyNumberFormat="1"/>
    <xf numFmtId="0" fontId="4" fillId="8" borderId="0" xfId="0" applyFont="1" applyFill="1" applyAlignment="1">
      <alignment horizontal="center" vertical="center"/>
    </xf>
    <xf numFmtId="0" fontId="6" fillId="0" borderId="0" xfId="0" applyFont="1" applyAlignment="1">
      <alignment horizontal="center"/>
    </xf>
    <xf numFmtId="0" fontId="0" fillId="0" borderId="0" xfId="0" applyAlignment="1">
      <alignment horizontal="center"/>
    </xf>
    <xf numFmtId="0" fontId="1" fillId="2" borderId="0" xfId="0" applyFont="1" applyFill="1" applyAlignment="1">
      <alignment horizontal="center" vertical="center"/>
    </xf>
    <xf numFmtId="0" fontId="13" fillId="0" borderId="0" xfId="0" applyFont="1" applyAlignment="1">
      <alignment horizontal="center"/>
    </xf>
  </cellXfs>
  <cellStyles count="17">
    <cellStyle name="Comma" xfId="1" builtinId="3"/>
    <cellStyle name="Comma 2" xfId="2" xr:uid="{00000000-0005-0000-0000-000001000000}"/>
    <cellStyle name="Currency" xfId="3" builtinId="4"/>
    <cellStyle name="Currency 2" xfId="4" xr:uid="{00000000-0005-0000-0000-000003000000}"/>
    <cellStyle name="Data Entry" xfId="5" xr:uid="{00000000-0005-0000-0000-000004000000}"/>
    <cellStyle name="Hyperlink" xfId="6" builtinId="8"/>
    <cellStyle name="Hyperlink 2" xfId="7" xr:uid="{00000000-0005-0000-0000-000006000000}"/>
    <cellStyle name="Normal" xfId="0" builtinId="0"/>
    <cellStyle name="Normal 2" xfId="8" xr:uid="{00000000-0005-0000-0000-000008000000}"/>
    <cellStyle name="Normal 3" xfId="9" xr:uid="{00000000-0005-0000-0000-000009000000}"/>
    <cellStyle name="Normal 4" xfId="10" xr:uid="{00000000-0005-0000-0000-00000A000000}"/>
    <cellStyle name="Normal 5" xfId="11" xr:uid="{00000000-0005-0000-0000-00000B000000}"/>
    <cellStyle name="Normal 5 2" xfId="12" xr:uid="{00000000-0005-0000-0000-00000C000000}"/>
    <cellStyle name="Normal 6" xfId="13" xr:uid="{00000000-0005-0000-0000-00000D000000}"/>
    <cellStyle name="Normal 7" xfId="14" xr:uid="{00000000-0005-0000-0000-00000E000000}"/>
    <cellStyle name="Normal_Sheet1" xfId="15" xr:uid="{00000000-0005-0000-0000-00000F000000}"/>
    <cellStyle name="Percent" xfId="16" builtinId="5"/>
  </cellStyles>
  <dxfs count="177">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9" tint="-0.499984740745262"/>
      </font>
      <fill>
        <patternFill patternType="none">
          <bgColor indexed="65"/>
        </patternFill>
      </fill>
    </dxf>
    <dxf>
      <font>
        <strike/>
      </font>
      <fill>
        <patternFill>
          <bgColor theme="9" tint="0.39994506668294322"/>
        </patternFill>
      </fill>
    </dxf>
    <dxf>
      <font>
        <b/>
        <i val="0"/>
        <color theme="9" tint="-0.499984740745262"/>
      </font>
      <fill>
        <patternFill patternType="none">
          <bgColor indexed="65"/>
        </patternFill>
      </fill>
    </dxf>
    <dxf>
      <font>
        <strike/>
      </font>
      <fill>
        <patternFill>
          <bgColor theme="9" tint="0.39994506668294322"/>
        </patternFill>
      </fill>
    </dxf>
    <dxf>
      <font>
        <strike/>
      </font>
      <fill>
        <patternFill>
          <bgColor theme="9" tint="0.39994506668294322"/>
        </patternFill>
      </fill>
    </dxf>
    <dxf>
      <font>
        <b/>
        <i val="0"/>
        <color theme="9" tint="-0.499984740745262"/>
      </font>
      <fill>
        <patternFill patternType="none">
          <bgColor indexed="65"/>
        </patternFill>
      </fill>
    </dxf>
    <dxf>
      <fill>
        <patternFill>
          <bgColor theme="0" tint="-0.14996795556505021"/>
        </patternFill>
      </fill>
    </dxf>
    <dxf>
      <font>
        <strike/>
      </font>
      <fill>
        <patternFill>
          <bgColor theme="9" tint="0.39994506668294322"/>
        </patternFill>
      </fill>
    </dxf>
    <dxf>
      <font>
        <b/>
        <i val="0"/>
        <color theme="9" tint="-0.499984740745262"/>
      </font>
      <fill>
        <patternFill patternType="none">
          <bgColor indexed="65"/>
        </patternFill>
      </fill>
    </dxf>
    <dxf>
      <font>
        <b/>
        <i val="0"/>
        <color theme="9" tint="-0.499984740745262"/>
      </font>
      <fill>
        <patternFill patternType="none">
          <bgColor indexed="65"/>
        </patternFill>
      </fill>
    </dxf>
    <dxf>
      <font>
        <strike/>
      </font>
      <fill>
        <patternFill>
          <bgColor theme="9" tint="0.39994506668294322"/>
        </patternFill>
      </fill>
    </dxf>
    <dxf>
      <font>
        <b/>
        <i val="0"/>
        <color theme="9" tint="-0.499984740745262"/>
      </font>
      <fill>
        <patternFill patternType="none">
          <bgColor indexed="65"/>
        </patternFill>
      </fill>
    </dxf>
    <dxf>
      <font>
        <strike/>
      </font>
      <fill>
        <patternFill>
          <bgColor theme="9" tint="0.39994506668294322"/>
        </patternFill>
      </fill>
    </dxf>
    <dxf>
      <font>
        <b/>
        <i val="0"/>
        <color theme="9" tint="-0.499984740745262"/>
      </font>
      <fill>
        <patternFill patternType="none">
          <bgColor indexed="65"/>
        </patternFill>
      </fill>
    </dxf>
    <dxf>
      <font>
        <strike/>
      </font>
      <fill>
        <patternFill>
          <bgColor theme="9" tint="0.39994506668294322"/>
        </patternFill>
      </fill>
    </dxf>
    <dxf>
      <fill>
        <patternFill>
          <bgColor theme="0" tint="-0.14996795556505021"/>
        </patternFill>
      </fill>
    </dxf>
    <dxf>
      <font>
        <strike/>
      </font>
      <fill>
        <patternFill>
          <bgColor theme="9" tint="0.39994506668294322"/>
        </patternFill>
      </fill>
    </dxf>
    <dxf>
      <font>
        <b/>
        <i val="0"/>
        <color theme="9" tint="-0.499984740745262"/>
      </font>
      <fill>
        <patternFill patternType="none">
          <bgColor indexed="65"/>
        </patternFill>
      </fill>
    </dxf>
    <dxf>
      <font>
        <b/>
        <i val="0"/>
        <color theme="9" tint="-0.499984740745262"/>
      </font>
      <fill>
        <patternFill patternType="none">
          <bgColor indexed="65"/>
        </patternFill>
      </fill>
    </dxf>
    <dxf>
      <font>
        <strike/>
      </font>
      <fill>
        <patternFill>
          <bgColor theme="9" tint="0.39994506668294322"/>
        </patternFill>
      </fill>
    </dxf>
    <dxf>
      <font>
        <b/>
        <i val="0"/>
        <color theme="9" tint="-0.499984740745262"/>
      </font>
      <fill>
        <patternFill patternType="none">
          <bgColor indexed="65"/>
        </patternFill>
      </fill>
    </dxf>
    <dxf>
      <font>
        <strike/>
      </font>
      <fill>
        <patternFill>
          <bgColor theme="9" tint="0.39994506668294322"/>
        </patternFill>
      </fill>
    </dxf>
    <dxf>
      <font>
        <strike/>
      </font>
      <fill>
        <patternFill>
          <bgColor theme="9" tint="0.39994506668294322"/>
        </patternFill>
      </fill>
    </dxf>
    <dxf>
      <font>
        <b/>
        <i val="0"/>
        <color theme="9" tint="-0.499984740745262"/>
      </font>
      <fill>
        <patternFill patternType="none">
          <bgColor indexed="65"/>
        </patternFill>
      </fill>
    </dxf>
    <dxf>
      <fill>
        <patternFill>
          <bgColor theme="0" tint="-0.14996795556505021"/>
        </patternFill>
      </fill>
    </dxf>
    <dxf>
      <font>
        <b/>
        <i val="0"/>
        <color theme="9" tint="-0.499984740745262"/>
      </font>
      <fill>
        <patternFill patternType="none">
          <bgColor indexed="65"/>
        </patternFill>
      </fill>
    </dxf>
    <dxf>
      <font>
        <strike/>
      </font>
      <fill>
        <patternFill>
          <bgColor theme="9"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strike/>
      </font>
      <fill>
        <patternFill>
          <bgColor theme="9" tint="0.39994506668294322"/>
        </patternFill>
      </fill>
    </dxf>
    <dxf>
      <fill>
        <patternFill>
          <bgColor theme="0" tint="-0.14996795556505021"/>
        </patternFill>
      </fill>
    </dxf>
    <dxf>
      <font>
        <b/>
        <i val="0"/>
        <color theme="9" tint="-0.499984740745262"/>
      </font>
      <fill>
        <patternFill patternType="none">
          <bgColor indexed="65"/>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ill>
        <patternFill>
          <bgColor rgb="FFFF0000"/>
        </patternFill>
      </fill>
    </dxf>
  </dxfs>
  <tableStyles count="0" defaultTableStyle="TableStyleMedium9" defaultPivotStyle="PivotStyleLight16"/>
  <colors>
    <mruColors>
      <color rgb="FFFAFBF7"/>
      <color rgb="FFF1F5E7"/>
      <color rgb="FFF8FAF4"/>
      <color rgb="FFF7F7F7"/>
      <color rgb="FFE8E8E8"/>
      <color rgb="FFFFC2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hyperlink" Target="#'Facility Info'!A1"/><Relationship Id="rId3" Type="http://schemas.openxmlformats.org/officeDocument/2006/relationships/hyperlink" Target="#MENU!A1"/><Relationship Id="rId7" Type="http://schemas.openxmlformats.org/officeDocument/2006/relationships/hyperlink" Target="#'CCAP Request for Payment'!A1"/><Relationship Id="rId2" Type="http://schemas.openxmlformats.org/officeDocument/2006/relationships/hyperlink" Target="#'Children''s Name List'!A1"/><Relationship Id="rId1" Type="http://schemas.openxmlformats.org/officeDocument/2006/relationships/hyperlink" Target="#'Attendance Report Form'!A1"/><Relationship Id="rId6" Type="http://schemas.openxmlformats.org/officeDocument/2006/relationships/image" Target="../media/image1.jpeg"/><Relationship Id="rId5" Type="http://schemas.openxmlformats.org/officeDocument/2006/relationships/hyperlink" Target="#Instructions!A1"/><Relationship Id="rId4" Type="http://schemas.openxmlformats.org/officeDocument/2006/relationships/hyperlink" Target="#'CCG Reimbursement Request '!A1"/></Relationships>
</file>

<file path=xl/drawings/_rels/drawing2.xml.rels><?xml version="1.0" encoding="UTF-8" standalone="yes"?>
<Relationships xmlns="http://schemas.openxmlformats.org/package/2006/relationships"><Relationship Id="rId1" Type="http://schemas.openxmlformats.org/officeDocument/2006/relationships/hyperlink" Target="#'MAIN MENU'!A1"/></Relationships>
</file>

<file path=xl/drawings/_rels/drawing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CCG Reimbursement Request '!A1"/><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MAIN 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hyperlink" Target="#'MAIN MENU'!A1"/></Relationships>
</file>

<file path=xl/drawings/_rels/vmlDrawing5.v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6</xdr:col>
      <xdr:colOff>415925</xdr:colOff>
      <xdr:row>16</xdr:row>
      <xdr:rowOff>47625</xdr:rowOff>
    </xdr:from>
    <xdr:to>
      <xdr:col>11</xdr:col>
      <xdr:colOff>372745</xdr:colOff>
      <xdr:row>20</xdr:row>
      <xdr:rowOff>95250</xdr:rowOff>
    </xdr:to>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4073525" y="2657475"/>
          <a:ext cx="3004820" cy="781050"/>
        </a:xfrm>
        <a:prstGeom prst="rect">
          <a:avLst/>
        </a:prstGeom>
        <a:solidFill>
          <a:schemeClr val="accent4">
            <a:lumMod val="75000"/>
          </a:schemeClr>
        </a:solidFill>
        <a:ln w="9525" cmpd="sng">
          <a:solidFill>
            <a:schemeClr val="lt1">
              <a:shade val="50000"/>
            </a:schemeClr>
          </a:solidFill>
        </a:ln>
        <a:scene3d>
          <a:camera prst="orthographicFront"/>
          <a:lightRig rig="threePt" dir="t"/>
        </a:scene3d>
        <a:sp3d contourW="12700">
          <a:bevelT w="165100" prst="coolSlant"/>
          <a:contourClr>
            <a:schemeClr val="bg1">
              <a:lumMod val="95000"/>
            </a:schemeClr>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800">
              <a:solidFill>
                <a:schemeClr val="accent1">
                  <a:lumMod val="20000"/>
                  <a:lumOff val="80000"/>
                </a:schemeClr>
              </a:solidFill>
            </a:rPr>
            <a:t>Attendance Report Form</a:t>
          </a:r>
        </a:p>
      </xdr:txBody>
    </xdr:sp>
    <xdr:clientData/>
  </xdr:twoCellAnchor>
  <xdr:twoCellAnchor>
    <xdr:from>
      <xdr:col>0</xdr:col>
      <xdr:colOff>400050</xdr:colOff>
      <xdr:row>27</xdr:row>
      <xdr:rowOff>168276</xdr:rowOff>
    </xdr:from>
    <xdr:to>
      <xdr:col>5</xdr:col>
      <xdr:colOff>369570</xdr:colOff>
      <xdr:row>31</xdr:row>
      <xdr:rowOff>98426</xdr:rowOff>
    </xdr:to>
    <xdr:sp macro="[0]!ame"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400050" y="4645026"/>
          <a:ext cx="3017520" cy="777875"/>
        </a:xfrm>
        <a:prstGeom prst="rect">
          <a:avLst/>
        </a:prstGeom>
        <a:solidFill>
          <a:srgbClr val="C00000"/>
        </a:solidFill>
        <a:ln w="9525" cmpd="sng">
          <a:solidFill>
            <a:schemeClr val="lt1">
              <a:shade val="50000"/>
            </a:schemeClr>
          </a:solidFill>
        </a:ln>
        <a:scene3d>
          <a:camera prst="orthographicFront"/>
          <a:lightRig rig="threePt" dir="t"/>
        </a:scene3d>
        <a:sp3d>
          <a:bevelT w="165100" prst="coolSlant"/>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2000" baseline="0">
              <a:solidFill>
                <a:schemeClr val="bg1"/>
              </a:solidFill>
            </a:rPr>
            <a:t>Children's Name List</a:t>
          </a:r>
          <a:endParaRPr lang="en-US" sz="1600">
            <a:solidFill>
              <a:schemeClr val="bg1"/>
            </a:solidFill>
          </a:endParaRPr>
        </a:p>
      </xdr:txBody>
    </xdr:sp>
    <xdr:clientData/>
  </xdr:twoCellAnchor>
  <xdr:twoCellAnchor>
    <xdr:from>
      <xdr:col>62</xdr:col>
      <xdr:colOff>314325</xdr:colOff>
      <xdr:row>25</xdr:row>
      <xdr:rowOff>19050</xdr:rowOff>
    </xdr:from>
    <xdr:to>
      <xdr:col>62</xdr:col>
      <xdr:colOff>1095374</xdr:colOff>
      <xdr:row>26</xdr:row>
      <xdr:rowOff>142875</xdr:rowOff>
    </xdr:to>
    <xdr:sp macro="" textlink="">
      <xdr:nvSpPr>
        <xdr:cNvPr id="9" name="Notched Right Arrow 8">
          <a:hlinkClick xmlns:r="http://schemas.openxmlformats.org/officeDocument/2006/relationships" r:id="rId3"/>
          <a:extLst>
            <a:ext uri="{FF2B5EF4-FFF2-40B4-BE49-F238E27FC236}">
              <a16:creationId xmlns:a16="http://schemas.microsoft.com/office/drawing/2014/main" id="{00000000-0008-0000-0000-000009000000}"/>
            </a:ext>
          </a:extLst>
        </xdr:cNvPr>
        <xdr:cNvSpPr/>
      </xdr:nvSpPr>
      <xdr:spPr bwMode="auto">
        <a:xfrm rot="10800000">
          <a:off x="7924800" y="2609850"/>
          <a:ext cx="0" cy="285750"/>
        </a:xfrm>
        <a:prstGeom prst="notchedRightArrow">
          <a:avLst/>
        </a:prstGeom>
        <a:gradFill flip="none" rotWithShape="1">
          <a:gsLst>
            <a:gs pos="0">
              <a:srgbClr val="000082"/>
            </a:gs>
            <a:gs pos="30000">
              <a:srgbClr val="66008F"/>
            </a:gs>
            <a:gs pos="64999">
              <a:srgbClr val="BA0066"/>
            </a:gs>
            <a:gs pos="89999">
              <a:srgbClr val="FF0000"/>
            </a:gs>
            <a:gs pos="100000">
              <a:srgbClr val="FF8200"/>
            </a:gs>
          </a:gsLst>
          <a:lin ang="10800000" scaled="1"/>
          <a:tileRect/>
        </a:gra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18</xdr:col>
      <xdr:colOff>0</xdr:colOff>
      <xdr:row>24</xdr:row>
      <xdr:rowOff>0</xdr:rowOff>
    </xdr:from>
    <xdr:to>
      <xdr:col>18</xdr:col>
      <xdr:colOff>781049</xdr:colOff>
      <xdr:row>25</xdr:row>
      <xdr:rowOff>123825</xdr:rowOff>
    </xdr:to>
    <xdr:sp macro="" textlink="">
      <xdr:nvSpPr>
        <xdr:cNvPr id="10" name="Notched Right Arrow 9">
          <a:hlinkClick xmlns:r="http://schemas.openxmlformats.org/officeDocument/2006/relationships" r:id="rId3"/>
          <a:extLst>
            <a:ext uri="{FF2B5EF4-FFF2-40B4-BE49-F238E27FC236}">
              <a16:creationId xmlns:a16="http://schemas.microsoft.com/office/drawing/2014/main" id="{00000000-0008-0000-0000-00000A000000}"/>
            </a:ext>
          </a:extLst>
        </xdr:cNvPr>
        <xdr:cNvSpPr/>
      </xdr:nvSpPr>
      <xdr:spPr bwMode="auto">
        <a:xfrm rot="10800000">
          <a:off x="7924800" y="2428875"/>
          <a:ext cx="0" cy="285750"/>
        </a:xfrm>
        <a:prstGeom prst="notchedRightArrow">
          <a:avLst/>
        </a:prstGeom>
        <a:gradFill flip="none" rotWithShape="1">
          <a:gsLst>
            <a:gs pos="0">
              <a:srgbClr val="000082"/>
            </a:gs>
            <a:gs pos="30000">
              <a:srgbClr val="66008F"/>
            </a:gs>
            <a:gs pos="64999">
              <a:srgbClr val="BA0066"/>
            </a:gs>
            <a:gs pos="89999">
              <a:srgbClr val="FF0000"/>
            </a:gs>
            <a:gs pos="100000">
              <a:srgbClr val="FF8200"/>
            </a:gs>
          </a:gsLst>
          <a:lin ang="10800000" scaled="1"/>
          <a:tileRect/>
        </a:gra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6</xdr:col>
      <xdr:colOff>438150</xdr:colOff>
      <xdr:row>21</xdr:row>
      <xdr:rowOff>111125</xdr:rowOff>
    </xdr:from>
    <xdr:to>
      <xdr:col>11</xdr:col>
      <xdr:colOff>394970</xdr:colOff>
      <xdr:row>25</xdr:row>
      <xdr:rowOff>158750</xdr:rowOff>
    </xdr:to>
    <xdr:sp macro="" textlink="">
      <xdr:nvSpPr>
        <xdr:cNvPr id="11" name="TextBox 10">
          <a:hlinkClick xmlns:r="http://schemas.openxmlformats.org/officeDocument/2006/relationships" r:id="rId4"/>
          <a:extLst>
            <a:ext uri="{FF2B5EF4-FFF2-40B4-BE49-F238E27FC236}">
              <a16:creationId xmlns:a16="http://schemas.microsoft.com/office/drawing/2014/main" id="{00000000-0008-0000-0000-00000B000000}"/>
            </a:ext>
          </a:extLst>
        </xdr:cNvPr>
        <xdr:cNvSpPr txBox="1"/>
      </xdr:nvSpPr>
      <xdr:spPr>
        <a:xfrm>
          <a:off x="4095750" y="3616325"/>
          <a:ext cx="3004820" cy="695325"/>
        </a:xfrm>
        <a:prstGeom prst="rect">
          <a:avLst/>
        </a:prstGeom>
        <a:solidFill>
          <a:srgbClr val="002060"/>
        </a:solidFill>
        <a:ln w="9525" cmpd="sng">
          <a:solidFill>
            <a:schemeClr val="lt1">
              <a:shade val="50000"/>
            </a:schemeClr>
          </a:solidFill>
        </a:ln>
        <a:scene3d>
          <a:camera prst="orthographicFront"/>
          <a:lightRig rig="threePt" dir="t"/>
        </a:scene3d>
        <a:sp3d contourW="12700">
          <a:bevelT w="165100" prst="coolSlant"/>
          <a:contourClr>
            <a:schemeClr val="bg1">
              <a:lumMod val="95000"/>
            </a:schemeClr>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800">
              <a:solidFill>
                <a:schemeClr val="accent1">
                  <a:lumMod val="20000"/>
                  <a:lumOff val="80000"/>
                </a:schemeClr>
              </a:solidFill>
            </a:rPr>
            <a:t>CCG Reimbursement Form</a:t>
          </a:r>
        </a:p>
      </xdr:txBody>
    </xdr:sp>
    <xdr:clientData/>
  </xdr:twoCellAnchor>
  <xdr:twoCellAnchor>
    <xdr:from>
      <xdr:col>2</xdr:col>
      <xdr:colOff>400050</xdr:colOff>
      <xdr:row>40</xdr:row>
      <xdr:rowOff>63500</xdr:rowOff>
    </xdr:from>
    <xdr:to>
      <xdr:col>10</xdr:col>
      <xdr:colOff>285750</xdr:colOff>
      <xdr:row>42</xdr:row>
      <xdr:rowOff>63500</xdr:rowOff>
    </xdr:to>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1644650" y="6927850"/>
          <a:ext cx="4864100" cy="330200"/>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wrap="square" rtlCol="0" anchor="ctr" anchorCtr="1"/>
        <a:lstStyle/>
        <a:p>
          <a:pPr algn="ctr"/>
          <a:r>
            <a:rPr lang="en-US" sz="1100">
              <a:latin typeface="Comic Sans MS" pitchFamily="66" charset="0"/>
            </a:rPr>
            <a:t>Use the Main Menu</a:t>
          </a:r>
          <a:r>
            <a:rPr lang="en-US" sz="1100" baseline="0">
              <a:latin typeface="Comic Sans MS" pitchFamily="66" charset="0"/>
            </a:rPr>
            <a:t> arrow to return to this Menu page.</a:t>
          </a:r>
          <a:endParaRPr lang="en-US" sz="1100">
            <a:latin typeface="Comic Sans MS" pitchFamily="66" charset="0"/>
          </a:endParaRPr>
        </a:p>
      </xdr:txBody>
    </xdr:sp>
    <xdr:clientData/>
  </xdr:twoCellAnchor>
  <xdr:twoCellAnchor>
    <xdr:from>
      <xdr:col>19</xdr:col>
      <xdr:colOff>962025</xdr:colOff>
      <xdr:row>27</xdr:row>
      <xdr:rowOff>0</xdr:rowOff>
    </xdr:from>
    <xdr:to>
      <xdr:col>20</xdr:col>
      <xdr:colOff>666749</xdr:colOff>
      <xdr:row>30</xdr:row>
      <xdr:rowOff>57150</xdr:rowOff>
    </xdr:to>
    <xdr:sp macro="" textlink="">
      <xdr:nvSpPr>
        <xdr:cNvPr id="14" name="Notched Right Arrow 13">
          <a:hlinkClick xmlns:r="http://schemas.openxmlformats.org/officeDocument/2006/relationships" r:id="rId3"/>
          <a:extLst>
            <a:ext uri="{FF2B5EF4-FFF2-40B4-BE49-F238E27FC236}">
              <a16:creationId xmlns:a16="http://schemas.microsoft.com/office/drawing/2014/main" id="{00000000-0008-0000-0000-00000E000000}"/>
            </a:ext>
          </a:extLst>
        </xdr:cNvPr>
        <xdr:cNvSpPr/>
      </xdr:nvSpPr>
      <xdr:spPr bwMode="auto">
        <a:xfrm rot="10800000">
          <a:off x="7924800" y="2914650"/>
          <a:ext cx="0" cy="285750"/>
        </a:xfrm>
        <a:prstGeom prst="notchedRightArrow">
          <a:avLst/>
        </a:prstGeom>
        <a:gradFill flip="none" rotWithShape="1">
          <a:gsLst>
            <a:gs pos="0">
              <a:srgbClr val="000082"/>
            </a:gs>
            <a:gs pos="30000">
              <a:srgbClr val="66008F"/>
            </a:gs>
            <a:gs pos="64999">
              <a:srgbClr val="BA0066"/>
            </a:gs>
            <a:gs pos="89999">
              <a:srgbClr val="FF0000"/>
            </a:gs>
            <a:gs pos="100000">
              <a:srgbClr val="FF8200"/>
            </a:gs>
          </a:gsLst>
          <a:lin ang="10800000" scaled="1"/>
          <a:tileRect/>
        </a:gra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5</xdr:col>
      <xdr:colOff>244475</xdr:colOff>
      <xdr:row>42</xdr:row>
      <xdr:rowOff>155575</xdr:rowOff>
    </xdr:from>
    <xdr:to>
      <xdr:col>7</xdr:col>
      <xdr:colOff>370451</xdr:colOff>
      <xdr:row>45</xdr:row>
      <xdr:rowOff>65958</xdr:rowOff>
    </xdr:to>
    <xdr:sp macro="" textlink="">
      <xdr:nvSpPr>
        <xdr:cNvPr id="15" name="Left Arrow 14">
          <a:extLst>
            <a:ext uri="{FF2B5EF4-FFF2-40B4-BE49-F238E27FC236}">
              <a16:creationId xmlns:a16="http://schemas.microsoft.com/office/drawing/2014/main" id="{00000000-0008-0000-0000-00000F000000}"/>
            </a:ext>
          </a:extLst>
        </xdr:cNvPr>
        <xdr:cNvSpPr/>
      </xdr:nvSpPr>
      <xdr:spPr>
        <a:xfrm>
          <a:off x="3355975" y="7032625"/>
          <a:ext cx="1370576" cy="40568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a:t>MAIN</a:t>
          </a:r>
          <a:r>
            <a:rPr lang="en-US" sz="1100" baseline="0"/>
            <a:t> MENU</a:t>
          </a:r>
          <a:endParaRPr lang="en-US" sz="1100"/>
        </a:p>
      </xdr:txBody>
    </xdr:sp>
    <xdr:clientData/>
  </xdr:twoCellAnchor>
  <xdr:twoCellAnchor>
    <xdr:from>
      <xdr:col>0</xdr:col>
      <xdr:colOff>314325</xdr:colOff>
      <xdr:row>16</xdr:row>
      <xdr:rowOff>85725</xdr:rowOff>
    </xdr:from>
    <xdr:to>
      <xdr:col>5</xdr:col>
      <xdr:colOff>283845</xdr:colOff>
      <xdr:row>21</xdr:row>
      <xdr:rowOff>0</xdr:rowOff>
    </xdr:to>
    <xdr:sp macro="" textlink="">
      <xdr:nvSpPr>
        <xdr:cNvPr id="17" name="TextBox 16">
          <a:hlinkClick xmlns:r="http://schemas.openxmlformats.org/officeDocument/2006/relationships" r:id="rId5"/>
          <a:extLst>
            <a:ext uri="{FF2B5EF4-FFF2-40B4-BE49-F238E27FC236}">
              <a16:creationId xmlns:a16="http://schemas.microsoft.com/office/drawing/2014/main" id="{00000000-0008-0000-0000-000011000000}"/>
            </a:ext>
          </a:extLst>
        </xdr:cNvPr>
        <xdr:cNvSpPr txBox="1"/>
      </xdr:nvSpPr>
      <xdr:spPr>
        <a:xfrm>
          <a:off x="314325" y="2695575"/>
          <a:ext cx="3017520" cy="809625"/>
        </a:xfrm>
        <a:prstGeom prst="rect">
          <a:avLst/>
        </a:prstGeom>
        <a:solidFill>
          <a:srgbClr val="FFFF00"/>
        </a:solidFill>
        <a:ln w="9525" cmpd="sng">
          <a:solidFill>
            <a:schemeClr val="lt1">
              <a:shade val="50000"/>
            </a:schemeClr>
          </a:solidFill>
        </a:ln>
        <a:scene3d>
          <a:camera prst="orthographicFront"/>
          <a:lightRig rig="threePt" dir="t"/>
        </a:scene3d>
        <a:sp3d>
          <a:bevelT w="165100" prst="coolSlant"/>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2000" b="1">
              <a:solidFill>
                <a:sysClr val="windowText" lastClr="000000"/>
              </a:solidFill>
            </a:rPr>
            <a:t>Instructions</a:t>
          </a:r>
          <a:endParaRPr lang="en-US" sz="1600" b="1">
            <a:solidFill>
              <a:sysClr val="windowText" lastClr="000000"/>
            </a:solidFill>
          </a:endParaRPr>
        </a:p>
      </xdr:txBody>
    </xdr:sp>
    <xdr:clientData/>
  </xdr:twoCellAnchor>
  <xdr:twoCellAnchor>
    <xdr:from>
      <xdr:col>5</xdr:col>
      <xdr:colOff>9525</xdr:colOff>
      <xdr:row>4</xdr:row>
      <xdr:rowOff>85725</xdr:rowOff>
    </xdr:from>
    <xdr:to>
      <xdr:col>6</xdr:col>
      <xdr:colOff>609600</xdr:colOff>
      <xdr:row>9</xdr:row>
      <xdr:rowOff>114300</xdr:rowOff>
    </xdr:to>
    <xdr:pic>
      <xdr:nvPicPr>
        <xdr:cNvPr id="11309" name="Picture 19">
          <a:extLst>
            <a:ext uri="{FF2B5EF4-FFF2-40B4-BE49-F238E27FC236}">
              <a16:creationId xmlns:a16="http://schemas.microsoft.com/office/drawing/2014/main" id="{00000000-0008-0000-0000-00002D2C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57525" y="733425"/>
          <a:ext cx="120967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419100</xdr:colOff>
      <xdr:row>27</xdr:row>
      <xdr:rowOff>114300</xdr:rowOff>
    </xdr:from>
    <xdr:to>
      <xdr:col>11</xdr:col>
      <xdr:colOff>388620</xdr:colOff>
      <xdr:row>31</xdr:row>
      <xdr:rowOff>76200</xdr:rowOff>
    </xdr:to>
    <xdr:sp macro="" textlink="">
      <xdr:nvSpPr>
        <xdr:cNvPr id="16" name="TextBox 15">
          <a:hlinkClick xmlns:r="http://schemas.openxmlformats.org/officeDocument/2006/relationships" r:id="rId7"/>
          <a:extLst>
            <a:ext uri="{FF2B5EF4-FFF2-40B4-BE49-F238E27FC236}">
              <a16:creationId xmlns:a16="http://schemas.microsoft.com/office/drawing/2014/main" id="{00000000-0008-0000-0000-000010000000}"/>
            </a:ext>
          </a:extLst>
        </xdr:cNvPr>
        <xdr:cNvSpPr txBox="1"/>
      </xdr:nvSpPr>
      <xdr:spPr>
        <a:xfrm>
          <a:off x="4076700" y="4591050"/>
          <a:ext cx="3017520" cy="809625"/>
        </a:xfrm>
        <a:prstGeom prst="rect">
          <a:avLst/>
        </a:prstGeom>
        <a:solidFill>
          <a:srgbClr val="FFC269"/>
        </a:solidFill>
        <a:ln w="9525" cmpd="sng">
          <a:solidFill>
            <a:schemeClr val="lt1">
              <a:shade val="50000"/>
            </a:schemeClr>
          </a:solidFill>
        </a:ln>
        <a:scene3d>
          <a:camera prst="orthographicFront"/>
          <a:lightRig rig="threePt" dir="t"/>
        </a:scene3d>
        <a:sp3d>
          <a:bevelT w="165100" prst="coolSlant"/>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2000" b="1">
              <a:solidFill>
                <a:sysClr val="windowText" lastClr="000000"/>
              </a:solidFill>
            </a:rPr>
            <a:t>CCAP Request</a:t>
          </a:r>
          <a:r>
            <a:rPr lang="en-US" sz="2000" b="1" baseline="0">
              <a:solidFill>
                <a:sysClr val="windowText" lastClr="000000"/>
              </a:solidFill>
            </a:rPr>
            <a:t> for Payment</a:t>
          </a:r>
          <a:endParaRPr lang="en-US" sz="1600" b="1">
            <a:solidFill>
              <a:sysClr val="windowText" lastClr="000000"/>
            </a:solidFill>
          </a:endParaRPr>
        </a:p>
      </xdr:txBody>
    </xdr:sp>
    <xdr:clientData/>
  </xdr:twoCellAnchor>
  <xdr:oneCellAnchor>
    <xdr:from>
      <xdr:col>0</xdr:col>
      <xdr:colOff>352424</xdr:colOff>
      <xdr:row>22</xdr:row>
      <xdr:rowOff>0</xdr:rowOff>
    </xdr:from>
    <xdr:ext cx="2962275" cy="742950"/>
    <xdr:sp macro="" textlink="">
      <xdr:nvSpPr>
        <xdr:cNvPr id="2" name="TextBox 1">
          <a:hlinkClick xmlns:r="http://schemas.openxmlformats.org/officeDocument/2006/relationships" r:id="rId8"/>
          <a:extLst>
            <a:ext uri="{FF2B5EF4-FFF2-40B4-BE49-F238E27FC236}">
              <a16:creationId xmlns:a16="http://schemas.microsoft.com/office/drawing/2014/main" id="{F5EFAD8D-C115-9FF6-C4E4-6FBEB34B7AB8}"/>
            </a:ext>
          </a:extLst>
        </xdr:cNvPr>
        <xdr:cNvSpPr txBox="1"/>
      </xdr:nvSpPr>
      <xdr:spPr>
        <a:xfrm>
          <a:off x="352424" y="3667125"/>
          <a:ext cx="2962275" cy="742950"/>
        </a:xfrm>
        <a:prstGeom prst="rect">
          <a:avLst/>
        </a:prstGeom>
        <a:solidFill>
          <a:srgbClr val="92D050"/>
        </a:solidFill>
        <a:ln w="9525" cmpd="sng">
          <a:solidFill>
            <a:schemeClr val="lt1">
              <a:shade val="50000"/>
            </a:schemeClr>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r>
            <a:rPr lang="en-US" sz="1600" b="1">
              <a:solidFill>
                <a:schemeClr val="bg1"/>
              </a:solidFill>
              <a:latin typeface="Arial Black" pitchFamily="34" charset="0"/>
              <a:ea typeface="+mn-ea"/>
              <a:cs typeface="+mn-cs"/>
            </a:rPr>
            <a:t>Facility</a:t>
          </a:r>
          <a:r>
            <a:rPr lang="en-US" sz="1600" b="1" baseline="0">
              <a:solidFill>
                <a:schemeClr val="bg1"/>
              </a:solidFill>
              <a:latin typeface="Arial Black" pitchFamily="34" charset="0"/>
              <a:ea typeface="+mn-ea"/>
              <a:cs typeface="+mn-cs"/>
            </a:rPr>
            <a:t> Info</a:t>
          </a:r>
          <a:endParaRPr lang="en-US" sz="1600" b="1">
            <a:solidFill>
              <a:schemeClr val="bg1"/>
            </a:solidFill>
            <a:latin typeface="Arial Black" pitchFamily="34" charset="0"/>
            <a:ea typeface="+mn-ea"/>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514350</xdr:colOff>
      <xdr:row>5</xdr:row>
      <xdr:rowOff>161925</xdr:rowOff>
    </xdr:from>
    <xdr:to>
      <xdr:col>8</xdr:col>
      <xdr:colOff>18026</xdr:colOff>
      <xdr:row>7</xdr:row>
      <xdr:rowOff>158033</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4276725" y="1485900"/>
          <a:ext cx="1332476" cy="396158"/>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a:t>MAIN</a:t>
          </a:r>
          <a:r>
            <a:rPr lang="en-US" sz="1100" b="1" baseline="0"/>
            <a:t> MENU</a:t>
          </a:r>
          <a:endParaRPr lang="en-US" sz="1100" b="1"/>
        </a:p>
      </xdr:txBody>
    </xdr:sp>
    <xdr:clientData fPrintsWithSheet="0"/>
  </xdr:twoCellAnchor>
  <xdr:twoCellAnchor>
    <xdr:from>
      <xdr:col>5</xdr:col>
      <xdr:colOff>161925</xdr:colOff>
      <xdr:row>8</xdr:row>
      <xdr:rowOff>20053</xdr:rowOff>
    </xdr:from>
    <xdr:to>
      <xdr:col>8</xdr:col>
      <xdr:colOff>542925</xdr:colOff>
      <xdr:row>42</xdr:row>
      <xdr:rowOff>75197</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926807" y="1749592"/>
          <a:ext cx="2215815" cy="6873039"/>
        </a:xfrm>
        <a:prstGeom prst="rect">
          <a:avLst/>
        </a:prstGeom>
        <a:solidFill>
          <a:schemeClr val="accent3">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Children's names are not required to be entered alphabetically but the function</a:t>
          </a:r>
          <a:r>
            <a:rPr lang="en-US" sz="1100" baseline="0"/>
            <a:t> is available for your convenience. </a:t>
          </a:r>
          <a:endParaRPr lang="en-US" sz="1100"/>
        </a:p>
        <a:p>
          <a:pPr eaLnBrk="1" fontAlgn="base" latinLnBrk="0" hangingPunct="1"/>
          <a:endParaRPr lang="en-US" sz="1100" b="1" baseline="0">
            <a:solidFill>
              <a:schemeClr val="dk1"/>
            </a:solidFill>
            <a:latin typeface="+mn-lt"/>
            <a:ea typeface="+mn-ea"/>
            <a:cs typeface="+mn-cs"/>
          </a:endParaRPr>
        </a:p>
        <a:p>
          <a:pPr eaLnBrk="1" fontAlgn="auto" latinLnBrk="0" hangingPunct="1"/>
          <a:r>
            <a:rPr lang="en-US" sz="1000" b="1" baseline="0">
              <a:solidFill>
                <a:srgbClr val="FF0000"/>
              </a:solidFill>
              <a:latin typeface="+mn-lt"/>
              <a:ea typeface="+mn-ea"/>
              <a:cs typeface="+mn-cs"/>
            </a:rPr>
            <a:t>WARNING</a:t>
          </a:r>
          <a:r>
            <a:rPr lang="en-US" sz="1000" b="1" baseline="0">
              <a:solidFill>
                <a:schemeClr val="dk1"/>
              </a:solidFill>
              <a:latin typeface="+mn-lt"/>
              <a:ea typeface="+mn-ea"/>
              <a:cs typeface="+mn-cs"/>
            </a:rPr>
            <a:t>:  </a:t>
          </a:r>
        </a:p>
        <a:p>
          <a:pPr eaLnBrk="1" fontAlgn="auto" latinLnBrk="0" hangingPunct="1"/>
          <a:r>
            <a:rPr lang="en-US" sz="1000" b="1" baseline="0">
              <a:solidFill>
                <a:schemeClr val="dk1"/>
              </a:solidFill>
              <a:latin typeface="+mn-lt"/>
              <a:ea typeface="+mn-ea"/>
              <a:cs typeface="+mn-cs"/>
            </a:rPr>
            <a:t>Do not conduct an alphabetical sort AFTER entering attendance information on the CCG Attendance Report Form.   The attendance information that has previously been entered for a specific child(ren) will  not move with the associated child(ren)'s name(s) if re-sorted.</a:t>
          </a:r>
        </a:p>
        <a:p>
          <a:pPr eaLnBrk="1" fontAlgn="auto" latinLnBrk="0" hangingPunct="1"/>
          <a:endParaRPr lang="en-US" sz="1100" b="1" baseline="0">
            <a:solidFill>
              <a:schemeClr val="dk1"/>
            </a:solidFill>
            <a:latin typeface="+mn-lt"/>
            <a:ea typeface="+mn-ea"/>
            <a:cs typeface="+mn-cs"/>
          </a:endParaRPr>
        </a:p>
        <a:p>
          <a:r>
            <a:rPr lang="en-US" sz="1100" b="1"/>
            <a:t>How to Sort:  </a:t>
          </a:r>
        </a:p>
        <a:p>
          <a:r>
            <a:rPr lang="en-US" sz="1100"/>
            <a:t>After entering the children's names and Authorization Types (light yellow cells) , you may sort them alphabetically by:</a:t>
          </a:r>
        </a:p>
        <a:p>
          <a:endParaRPr lang="en-US" sz="1100"/>
        </a:p>
        <a:p>
          <a:r>
            <a:rPr lang="en-US" sz="1100">
              <a:sym typeface="Wingdings"/>
            </a:rPr>
            <a:t> Highlight the two yellow columns (Child's Last Name, First Name and Auth Type).</a:t>
          </a:r>
        </a:p>
        <a:p>
          <a:endParaRPr lang="en-US" sz="1100" baseline="0">
            <a:sym typeface="Wingding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sym typeface="Wingdings"/>
            </a:rPr>
            <a:t></a:t>
          </a:r>
          <a:r>
            <a:rPr lang="en-US" sz="1100">
              <a:solidFill>
                <a:schemeClr val="dk1"/>
              </a:solidFill>
              <a:latin typeface="+mn-lt"/>
              <a:ea typeface="+mn-ea"/>
              <a:cs typeface="+mn-cs"/>
            </a:rPr>
            <a:t> Select the "Sort and Filter"</a:t>
          </a:r>
          <a:r>
            <a:rPr lang="en-US" sz="1100" baseline="0">
              <a:solidFill>
                <a:schemeClr val="dk1"/>
              </a:solidFill>
              <a:latin typeface="+mn-lt"/>
              <a:ea typeface="+mn-ea"/>
              <a:cs typeface="+mn-cs"/>
            </a:rPr>
            <a:t> from the Home Menu Ribbon on the top of your screen. This should be located o</a:t>
          </a:r>
          <a:r>
            <a:rPr lang="en-US" sz="1100">
              <a:solidFill>
                <a:schemeClr val="dk1"/>
              </a:solidFill>
              <a:latin typeface="+mn-lt"/>
              <a:ea typeface="+mn-ea"/>
              <a:cs typeface="+mn-cs"/>
            </a:rPr>
            <a:t>n the far right hand side. </a:t>
          </a:r>
          <a:endParaRPr lang="en-US"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latin typeface="+mn-lt"/>
              <a:ea typeface="+mn-ea"/>
              <a:cs typeface="+mn-cs"/>
              <a:sym typeface="Wingdings"/>
            </a:rPr>
            <a:t> </a:t>
          </a:r>
          <a:r>
            <a:rPr lang="en-US" sz="1100" baseline="0">
              <a:solidFill>
                <a:schemeClr val="dk1"/>
              </a:solidFill>
              <a:latin typeface="+mn-lt"/>
              <a:ea typeface="+mn-ea"/>
              <a:cs typeface="+mn-cs"/>
            </a:rPr>
            <a:t>Click on "Sort &amp; Filter" and  select the first item on the drop-down: </a:t>
          </a:r>
          <a:r>
            <a:rPr lang="en-US" sz="1100" b="1" baseline="0">
              <a:solidFill>
                <a:schemeClr val="dk1"/>
              </a:solidFill>
              <a:latin typeface="+mn-lt"/>
              <a:ea typeface="+mn-ea"/>
              <a:cs typeface="+mn-cs"/>
            </a:rPr>
            <a:t>"Sort A to Z"</a:t>
          </a:r>
        </a:p>
        <a:p>
          <a:endParaRPr lang="en-US" sz="1100"/>
        </a:p>
        <a:p>
          <a:pPr marL="0" marR="0" indent="0" defTabSz="914400" eaLnBrk="1" fontAlgn="auto" latinLnBrk="0" hangingPunct="1">
            <a:lnSpc>
              <a:spcPct val="100000"/>
            </a:lnSpc>
            <a:spcBef>
              <a:spcPts val="0"/>
            </a:spcBef>
            <a:spcAft>
              <a:spcPts val="0"/>
            </a:spcAft>
            <a:buClrTx/>
            <a:buSzTx/>
            <a:buFontTx/>
            <a:buNone/>
            <a:tabLst/>
            <a:defRPr/>
          </a:pPr>
          <a:r>
            <a:rPr lang="en-US" sz="1100"/>
            <a:t>Proceed</a:t>
          </a:r>
          <a:r>
            <a:rPr lang="en-US" sz="1100" baseline="0"/>
            <a:t> to the "CCG Attendance Report Form" by clicking the purple tab at the bottom of the screen.  Children's names and Authorization Type codes will already be sorted.  </a:t>
          </a: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266700</xdr:colOff>
          <xdr:row>0</xdr:row>
          <xdr:rowOff>60960</xdr:rowOff>
        </xdr:from>
        <xdr:to>
          <xdr:col>1</xdr:col>
          <xdr:colOff>647700</xdr:colOff>
          <xdr:row>2</xdr:row>
          <xdr:rowOff>45720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Run</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23708</xdr:colOff>
      <xdr:row>1</xdr:row>
      <xdr:rowOff>131445</xdr:rowOff>
    </xdr:from>
    <xdr:to>
      <xdr:col>8</xdr:col>
      <xdr:colOff>87208</xdr:colOff>
      <xdr:row>3</xdr:row>
      <xdr:rowOff>109644</xdr:rowOff>
    </xdr:to>
    <xdr:sp macro="" textlink="">
      <xdr:nvSpPr>
        <xdr:cNvPr id="9" name="Left Arrow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494368" y="321945"/>
          <a:ext cx="1381760" cy="389679"/>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a:t>MAIN</a:t>
          </a:r>
          <a:r>
            <a:rPr lang="en-US" sz="1100" b="1" baseline="0"/>
            <a:t> MENU</a:t>
          </a:r>
          <a:endParaRPr lang="en-US" sz="1100" b="1"/>
        </a:p>
      </xdr:txBody>
    </xdr:sp>
    <xdr:clientData fPrintsWithSheet="0"/>
  </xdr:twoCellAnchor>
  <xdr:twoCellAnchor>
    <xdr:from>
      <xdr:col>28</xdr:col>
      <xdr:colOff>228600</xdr:colOff>
      <xdr:row>1</xdr:row>
      <xdr:rowOff>19050</xdr:rowOff>
    </xdr:from>
    <xdr:to>
      <xdr:col>35</xdr:col>
      <xdr:colOff>457200</xdr:colOff>
      <xdr:row>7</xdr:row>
      <xdr:rowOff>57150</xdr:rowOff>
    </xdr:to>
    <xdr:sp macro="" textlink="">
      <xdr:nvSpPr>
        <xdr:cNvPr id="1326" name="Rectangle 257">
          <a:extLst>
            <a:ext uri="{FF2B5EF4-FFF2-40B4-BE49-F238E27FC236}">
              <a16:creationId xmlns:a16="http://schemas.microsoft.com/office/drawing/2014/main" id="{00000000-0008-0000-0400-00002E050000}"/>
            </a:ext>
          </a:extLst>
        </xdr:cNvPr>
        <xdr:cNvSpPr>
          <a:spLocks noChangeArrowheads="1"/>
        </xdr:cNvSpPr>
      </xdr:nvSpPr>
      <xdr:spPr bwMode="auto">
        <a:xfrm>
          <a:off x="7505700" y="209550"/>
          <a:ext cx="1828800" cy="1219200"/>
        </a:xfrm>
        <a:prstGeom prst="rect">
          <a:avLst/>
        </a:prstGeom>
        <a:solidFill>
          <a:srgbClr val="FFFFFF"/>
        </a:solidFill>
        <a:ln w="9525">
          <a:solidFill>
            <a:srgbClr val="000000"/>
          </a:solidFill>
          <a:miter lim="800000"/>
          <a:headEnd/>
          <a:tailEnd/>
        </a:ln>
      </xdr:spPr>
    </xdr:sp>
    <xdr:clientData/>
  </xdr:twoCellAnchor>
  <xdr:twoCellAnchor>
    <xdr:from>
      <xdr:col>28</xdr:col>
      <xdr:colOff>224155</xdr:colOff>
      <xdr:row>1</xdr:row>
      <xdr:rowOff>31667</xdr:rowOff>
    </xdr:from>
    <xdr:to>
      <xdr:col>36</xdr:col>
      <xdr:colOff>0</xdr:colOff>
      <xdr:row>3</xdr:row>
      <xdr:rowOff>57150</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7794459" y="222167"/>
          <a:ext cx="1879628" cy="456179"/>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lang="en-US" sz="800" b="1" baseline="0">
              <a:solidFill>
                <a:sysClr val="windowText" lastClr="000000"/>
              </a:solidFill>
              <a:latin typeface="Arial Black" pitchFamily="34" charset="0"/>
            </a:rPr>
            <a:t>PINK cells indicate a "drop-down" list is available.</a:t>
          </a:r>
          <a:endParaRPr lang="en-US" sz="800" b="1">
            <a:solidFill>
              <a:sysClr val="windowText" lastClr="000000"/>
            </a:solidFill>
            <a:latin typeface="Arial Black" pitchFamily="34" charset="0"/>
          </a:endParaRPr>
        </a:p>
      </xdr:txBody>
    </xdr:sp>
    <xdr:clientData fPrintsWithSheet="0"/>
  </xdr:twoCellAnchor>
  <xdr:twoCellAnchor>
    <xdr:from>
      <xdr:col>29</xdr:col>
      <xdr:colOff>0</xdr:colOff>
      <xdr:row>3</xdr:row>
      <xdr:rowOff>52387</xdr:rowOff>
    </xdr:from>
    <xdr:to>
      <xdr:col>36</xdr:col>
      <xdr:colOff>0</xdr:colOff>
      <xdr:row>4</xdr:row>
      <xdr:rowOff>238124</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7802217" y="673583"/>
          <a:ext cx="1871870" cy="384519"/>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lang="en-US" sz="800" b="1">
              <a:solidFill>
                <a:sysClr val="windowText" lastClr="000000"/>
              </a:solidFill>
              <a:latin typeface="Arial Black" pitchFamily="34" charset="0"/>
            </a:rPr>
            <a:t>BLUE</a:t>
          </a:r>
          <a:r>
            <a:rPr lang="en-US" sz="800" b="1" baseline="0">
              <a:solidFill>
                <a:sysClr val="windowText" lastClr="000000"/>
              </a:solidFill>
              <a:latin typeface="Arial Black" pitchFamily="34" charset="0"/>
            </a:rPr>
            <a:t> cells are "locked" and "auto-populate"</a:t>
          </a:r>
          <a:endParaRPr lang="en-US" sz="800" b="1">
            <a:solidFill>
              <a:sysClr val="windowText" lastClr="000000"/>
            </a:solidFill>
            <a:latin typeface="Arial Black" pitchFamily="34" charset="0"/>
          </a:endParaRPr>
        </a:p>
      </xdr:txBody>
    </xdr:sp>
    <xdr:clientData fPrintsWithSheet="0"/>
  </xdr:twoCellAnchor>
  <xdr:twoCellAnchor>
    <xdr:from>
      <xdr:col>28</xdr:col>
      <xdr:colOff>224155</xdr:colOff>
      <xdr:row>4</xdr:row>
      <xdr:rowOff>200025</xdr:rowOff>
    </xdr:from>
    <xdr:to>
      <xdr:col>36</xdr:col>
      <xdr:colOff>621</xdr:colOff>
      <xdr:row>7</xdr:row>
      <xdr:rowOff>47625</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7794459" y="1020003"/>
          <a:ext cx="1880249" cy="394252"/>
        </a:xfrm>
        <a:prstGeom prst="rect">
          <a:avLst/>
        </a:prstGeom>
        <a:solidFill>
          <a:srgbClr val="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algn="ctr"/>
          <a:r>
            <a:rPr lang="en-US" sz="800" b="1" baseline="0">
              <a:solidFill>
                <a:sysClr val="windowText" lastClr="000000"/>
              </a:solidFill>
              <a:latin typeface="Arial Black" pitchFamily="34" charset="0"/>
            </a:rPr>
            <a:t>WHITE cells indicate an entry MUST be made.</a:t>
          </a:r>
          <a:endParaRPr lang="en-US" sz="800" b="1">
            <a:solidFill>
              <a:sysClr val="windowText" lastClr="000000"/>
            </a:solidFill>
            <a:latin typeface="Arial Black" pitchFamily="34" charset="0"/>
          </a:endParaRPr>
        </a:p>
      </xdr:txBody>
    </xdr:sp>
    <xdr:clientData fPrintsWithSheet="0"/>
  </xdr:twoCellAnchor>
  <xdr:twoCellAnchor>
    <xdr:from>
      <xdr:col>1</xdr:col>
      <xdr:colOff>1082040</xdr:colOff>
      <xdr:row>4</xdr:row>
      <xdr:rowOff>76200</xdr:rowOff>
    </xdr:from>
    <xdr:to>
      <xdr:col>10</xdr:col>
      <xdr:colOff>83820</xdr:colOff>
      <xdr:row>6</xdr:row>
      <xdr:rowOff>1270</xdr:rowOff>
    </xdr:to>
    <xdr:sp macro="" textlink="">
      <xdr:nvSpPr>
        <xdr:cNvPr id="10" name="TextBox 9">
          <a:hlinkClick xmlns:r="http://schemas.openxmlformats.org/officeDocument/2006/relationships" r:id="rId2"/>
          <a:extLst>
            <a:ext uri="{FF2B5EF4-FFF2-40B4-BE49-F238E27FC236}">
              <a16:creationId xmlns:a16="http://schemas.microsoft.com/office/drawing/2014/main" id="{00000000-0008-0000-0400-00000A000000}"/>
            </a:ext>
          </a:extLst>
        </xdr:cNvPr>
        <xdr:cNvSpPr txBox="1"/>
      </xdr:nvSpPr>
      <xdr:spPr>
        <a:xfrm>
          <a:off x="1211580" y="876300"/>
          <a:ext cx="2133600" cy="397510"/>
        </a:xfrm>
        <a:prstGeom prst="rect">
          <a:avLst/>
        </a:prstGeom>
        <a:solidFill>
          <a:schemeClr val="tx2"/>
        </a:solidFill>
        <a:ln w="9525" cmpd="sng">
          <a:solidFill>
            <a:sysClr val="window" lastClr="FFFFFF">
              <a:shade val="50000"/>
            </a:sysClr>
          </a:solidFill>
        </a:ln>
        <a:effectLst/>
        <a:scene3d>
          <a:camera prst="orthographicFront"/>
          <a:lightRig rig="threePt" dir="t"/>
        </a:scene3d>
        <a:sp3d>
          <a:bevelT w="165100" prst="coolSlant"/>
        </a:sp3d>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chemeClr val="bg1"/>
              </a:solidFill>
              <a:effectLst/>
              <a:uLnTx/>
              <a:uFillTx/>
              <a:latin typeface="Calibri"/>
            </a:rPr>
            <a:t>CCG Reimbursement Request </a:t>
          </a:r>
        </a:p>
      </xdr:txBody>
    </xdr:sp>
    <xdr:clientData fPrintsWithSheet="0"/>
  </xdr:twoCellAnchor>
  <xdr:twoCellAnchor editAs="oneCell">
    <xdr:from>
      <xdr:col>0</xdr:col>
      <xdr:colOff>106891</xdr:colOff>
      <xdr:row>0</xdr:row>
      <xdr:rowOff>104775</xdr:rowOff>
    </xdr:from>
    <xdr:to>
      <xdr:col>1</xdr:col>
      <xdr:colOff>749469</xdr:colOff>
      <xdr:row>4</xdr:row>
      <xdr:rowOff>218601</xdr:rowOff>
    </xdr:to>
    <xdr:pic>
      <xdr:nvPicPr>
        <xdr:cNvPr id="2" name="Picture 1">
          <a:extLst>
            <a:ext uri="{FF2B5EF4-FFF2-40B4-BE49-F238E27FC236}">
              <a16:creationId xmlns:a16="http://schemas.microsoft.com/office/drawing/2014/main" id="{B31C0200-0796-438C-B1E5-182F0414FE5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6891" y="104775"/>
          <a:ext cx="995003" cy="932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21</xdr:col>
      <xdr:colOff>0</xdr:colOff>
      <xdr:row>0</xdr:row>
      <xdr:rowOff>180975</xdr:rowOff>
    </xdr:from>
    <xdr:to>
      <xdr:col>24</xdr:col>
      <xdr:colOff>1038225</xdr:colOff>
      <xdr:row>5</xdr:row>
      <xdr:rowOff>104775</xdr:rowOff>
    </xdr:to>
    <xdr:sp macro="" textlink="">
      <xdr:nvSpPr>
        <xdr:cNvPr id="3155" name="Rectangle 7">
          <a:extLst>
            <a:ext uri="{FF2B5EF4-FFF2-40B4-BE49-F238E27FC236}">
              <a16:creationId xmlns:a16="http://schemas.microsoft.com/office/drawing/2014/main" id="{00000000-0008-0000-0500-0000530C0000}"/>
            </a:ext>
          </a:extLst>
        </xdr:cNvPr>
        <xdr:cNvSpPr>
          <a:spLocks noChangeArrowheads="1"/>
        </xdr:cNvSpPr>
      </xdr:nvSpPr>
      <xdr:spPr bwMode="auto">
        <a:xfrm>
          <a:off x="6838950" y="180975"/>
          <a:ext cx="2219325" cy="990600"/>
        </a:xfrm>
        <a:prstGeom prst="rect">
          <a:avLst/>
        </a:prstGeom>
        <a:solidFill>
          <a:srgbClr val="FFFFFF"/>
        </a:solidFill>
        <a:ln w="9525">
          <a:solidFill>
            <a:srgbClr val="000000"/>
          </a:solidFill>
          <a:miter lim="800000"/>
          <a:headEnd/>
          <a:tailEnd/>
        </a:ln>
      </xdr:spPr>
    </xdr:sp>
    <xdr:clientData/>
  </xdr:twoCellAnchor>
  <xdr:twoCellAnchor>
    <xdr:from>
      <xdr:col>2</xdr:col>
      <xdr:colOff>293896</xdr:colOff>
      <xdr:row>2</xdr:row>
      <xdr:rowOff>39086</xdr:rowOff>
    </xdr:from>
    <xdr:to>
      <xdr:col>4</xdr:col>
      <xdr:colOff>342402</xdr:colOff>
      <xdr:row>4</xdr:row>
      <xdr:rowOff>111394</xdr:rowOff>
    </xdr:to>
    <xdr:sp macro="" textlink="">
      <xdr:nvSpPr>
        <xdr:cNvPr id="9" name="Left Arrow 8">
          <a:hlinkClick xmlns:r="http://schemas.openxmlformats.org/officeDocument/2006/relationships" r:id="rId1"/>
          <a:extLst>
            <a:ext uri="{FF2B5EF4-FFF2-40B4-BE49-F238E27FC236}">
              <a16:creationId xmlns:a16="http://schemas.microsoft.com/office/drawing/2014/main" id="{00000000-0008-0000-0500-000009000000}"/>
            </a:ext>
          </a:extLst>
        </xdr:cNvPr>
        <xdr:cNvSpPr/>
      </xdr:nvSpPr>
      <xdr:spPr>
        <a:xfrm>
          <a:off x="1513096" y="397226"/>
          <a:ext cx="1366766" cy="407588"/>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a:t>MAIN</a:t>
          </a:r>
          <a:r>
            <a:rPr lang="en-US" sz="1100" b="1" baseline="0"/>
            <a:t> MENU</a:t>
          </a:r>
          <a:endParaRPr lang="en-US" sz="1100" b="1"/>
        </a:p>
      </xdr:txBody>
    </xdr:sp>
    <xdr:clientData fPrintsWithSheet="0"/>
  </xdr:twoCellAnchor>
  <xdr:oneCellAnchor>
    <xdr:from>
      <xdr:col>17</xdr:col>
      <xdr:colOff>0</xdr:colOff>
      <xdr:row>27</xdr:row>
      <xdr:rowOff>129540</xdr:rowOff>
    </xdr:from>
    <xdr:ext cx="2644140" cy="655320"/>
    <xdr:sp macro="" textlink="">
      <xdr:nvSpPr>
        <xdr:cNvPr id="13" name="TextBox 12">
          <a:extLst>
            <a:ext uri="{FF2B5EF4-FFF2-40B4-BE49-F238E27FC236}">
              <a16:creationId xmlns:a16="http://schemas.microsoft.com/office/drawing/2014/main" id="{00000000-0008-0000-0500-00000D000000}"/>
            </a:ext>
          </a:extLst>
        </xdr:cNvPr>
        <xdr:cNvSpPr txBox="1"/>
      </xdr:nvSpPr>
      <xdr:spPr>
        <a:xfrm>
          <a:off x="5433060" y="5090160"/>
          <a:ext cx="2644140" cy="65532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91440" tIns="0" rIns="0" bIns="0" rtlCol="0" anchor="ctr" anchorCtr="0">
          <a:noAutofit/>
        </a:bodyPr>
        <a:lstStyle/>
        <a:p>
          <a:pPr lvl="0" algn="l"/>
          <a:r>
            <a:rPr lang="en-US" sz="800" b="0" kern="100" spc="50" baseline="0">
              <a:solidFill>
                <a:sysClr val="windowText" lastClr="000000"/>
              </a:solidFill>
              <a:latin typeface="Arial" panose="020B0604020202020204" pitchFamily="34" charset="0"/>
              <a:cs typeface="Arial" panose="020B0604020202020204" pitchFamily="34" charset="0"/>
            </a:rPr>
            <a:t>Total</a:t>
          </a:r>
          <a:r>
            <a:rPr lang="en-US" sz="800" b="0" kern="100" spc="50">
              <a:solidFill>
                <a:sysClr val="windowText" lastClr="000000"/>
              </a:solidFill>
              <a:latin typeface="Arial" panose="020B0604020202020204" pitchFamily="34" charset="0"/>
              <a:cs typeface="Arial" panose="020B0604020202020204" pitchFamily="34" charset="0"/>
            </a:rPr>
            <a:t> is supported by attached receipts or      </a:t>
          </a:r>
          <a:r>
            <a:rPr lang="en-US" sz="800" b="0" kern="100" spc="50" baseline="0">
              <a:solidFill>
                <a:sysClr val="windowText" lastClr="000000"/>
              </a:solidFill>
              <a:latin typeface="Arial" panose="020B0604020202020204" pitchFamily="34" charset="0"/>
              <a:cs typeface="Arial" panose="020B0604020202020204" pitchFamily="34" charset="0"/>
            </a:rPr>
            <a:t>attached documentation. If Total exceeds the </a:t>
          </a:r>
          <a:r>
            <a:rPr lang="en-US" sz="800" b="0" kern="100" spc="50">
              <a:solidFill>
                <a:sysClr val="windowText" lastClr="000000"/>
              </a:solidFill>
              <a:latin typeface="Arial" panose="020B0604020202020204" pitchFamily="34" charset="0"/>
              <a:cs typeface="Arial" panose="020B0604020202020204" pitchFamily="34" charset="0"/>
            </a:rPr>
            <a:t>maximum qualifying reimbursement amount in </a:t>
          </a:r>
          <a:r>
            <a:rPr lang="en-US" sz="800" b="1" kern="100" spc="50">
              <a:solidFill>
                <a:sysClr val="windowText" lastClr="000000"/>
              </a:solidFill>
              <a:latin typeface="Arial" panose="020B0604020202020204" pitchFamily="34" charset="0"/>
              <a:cs typeface="Arial" panose="020B0604020202020204" pitchFamily="34" charset="0"/>
            </a:rPr>
            <a:t>Line 4, only the amount in Line 4 will be paid</a:t>
          </a:r>
          <a:r>
            <a:rPr lang="en-US" sz="800" b="0" kern="100" spc="50">
              <a:solidFill>
                <a:sysClr val="windowText" lastClr="000000"/>
              </a:solidFill>
              <a:latin typeface="Arial" panose="020B0604020202020204" pitchFamily="34" charset="0"/>
              <a:cs typeface="Arial" panose="020B0604020202020204" pitchFamily="34" charset="0"/>
            </a:rPr>
            <a:t>.</a:t>
          </a:r>
          <a:r>
            <a:rPr lang="en-US" sz="800" b="0" kern="100" spc="50">
              <a:solidFill>
                <a:sysClr val="windowText" lastClr="000000"/>
              </a:solidFill>
              <a:latin typeface="Arial Black" pitchFamily="34" charset="0"/>
            </a:rPr>
            <a:t> </a:t>
          </a:r>
        </a:p>
      </xdr:txBody>
    </xdr:sp>
    <xdr:clientData/>
  </xdr:oneCellAnchor>
  <mc:AlternateContent xmlns:mc="http://schemas.openxmlformats.org/markup-compatibility/2006">
    <mc:Choice xmlns:a14="http://schemas.microsoft.com/office/drawing/2010/main" Requires="a14">
      <xdr:twoCellAnchor editAs="oneCell">
        <xdr:from>
          <xdr:col>4</xdr:col>
          <xdr:colOff>45720</xdr:colOff>
          <xdr:row>12</xdr:row>
          <xdr:rowOff>30480</xdr:rowOff>
        </xdr:from>
        <xdr:to>
          <xdr:col>5</xdr:col>
          <xdr:colOff>7620</xdr:colOff>
          <xdr:row>13</xdr:row>
          <xdr:rowOff>38100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600-0000270C0000}"/>
                </a:ext>
              </a:extLst>
            </xdr:cNvPr>
            <xdr:cNvSpPr/>
          </xdr:nvSpPr>
          <xdr:spPr bwMode="auto">
            <a:xfrm>
              <a:off x="0" y="0"/>
              <a:ext cx="0" cy="0"/>
            </a:xfrm>
            <a:prstGeom prst="rect">
              <a:avLst/>
            </a:prstGeom>
            <a:solidFill>
              <a:srgbClr val="FFFFCC" mc:Ignorable="a14" a14:legacySpreadsheetColorIndex="26"/>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17</xdr:col>
          <xdr:colOff>0</xdr:colOff>
          <xdr:row>21</xdr:row>
          <xdr:rowOff>0</xdr:rowOff>
        </xdr:from>
        <xdr:to>
          <xdr:col>22</xdr:col>
          <xdr:colOff>76200</xdr:colOff>
          <xdr:row>22</xdr:row>
          <xdr:rowOff>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600-00002A0C00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CC" mc:Ignorable="a14" a14:legacySpreadsheetColorIndex="26"/>
                  </a:solidFill>
                </a14:hiddenFill>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Staff salaries &amp; benefits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17</xdr:col>
          <xdr:colOff>0</xdr:colOff>
          <xdr:row>22</xdr:row>
          <xdr:rowOff>22860</xdr:rowOff>
        </xdr:from>
        <xdr:to>
          <xdr:col>22</xdr:col>
          <xdr:colOff>76200</xdr:colOff>
          <xdr:row>23</xdr:row>
          <xdr:rowOff>7620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600-0000420C00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CC" mc:Ignorable="a14" a14:legacySpreadsheetColorIndex="26"/>
                  </a:solidFill>
                </a14:hiddenFill>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Substitute care, cost associated with providing</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17</xdr:col>
          <xdr:colOff>0</xdr:colOff>
          <xdr:row>23</xdr:row>
          <xdr:rowOff>22860</xdr:rowOff>
        </xdr:from>
        <xdr:to>
          <xdr:col>22</xdr:col>
          <xdr:colOff>76200</xdr:colOff>
          <xdr:row>24</xdr:row>
          <xdr:rowOff>7620</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600-0000430C00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CC" mc:Ignorable="a14" a14:legacySpreadsheetColorIndex="26"/>
                  </a:solidFill>
                </a14:hiddenFill>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Supplies, equipment &amp; activities costs for children</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17</xdr:col>
          <xdr:colOff>0</xdr:colOff>
          <xdr:row>24</xdr:row>
          <xdr:rowOff>22860</xdr:rowOff>
        </xdr:from>
        <xdr:to>
          <xdr:col>22</xdr:col>
          <xdr:colOff>76200</xdr:colOff>
          <xdr:row>25</xdr:row>
          <xdr:rowOff>7620</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600-0000440C00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CC" mc:Ignorable="a14" a14:legacySpreadsheetColorIndex="26"/>
                  </a:solidFill>
                </a14:hiddenFill>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Health &amp; safety costs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17</xdr:col>
          <xdr:colOff>0</xdr:colOff>
          <xdr:row>25</xdr:row>
          <xdr:rowOff>22860</xdr:rowOff>
        </xdr:from>
        <xdr:to>
          <xdr:col>22</xdr:col>
          <xdr:colOff>76200</xdr:colOff>
          <xdr:row>26</xdr:row>
          <xdr:rowOff>0</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600-0000450C00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CC" mc:Ignorable="a14" a14:legacySpreadsheetColorIndex="26"/>
                  </a:solidFill>
                </a14:hiddenFill>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Child development education &amp; training for staff</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17</xdr:col>
          <xdr:colOff>0</xdr:colOff>
          <xdr:row>26</xdr:row>
          <xdr:rowOff>22860</xdr:rowOff>
        </xdr:from>
        <xdr:to>
          <xdr:col>22</xdr:col>
          <xdr:colOff>76200</xdr:colOff>
          <xdr:row>27</xdr:row>
          <xdr:rowOff>0</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600-0000460C00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CC" mc:Ignorable="a14" a14:legacySpreadsheetColorIndex="26"/>
                  </a:solidFill>
                </a14:hiddenFill>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  Requires CCPO Pre-approval</a:t>
              </a:r>
            </a:p>
          </xdr:txBody>
        </xdr:sp>
        <xdr:clientData/>
      </xdr:twoCellAnchor>
    </mc:Choice>
    <mc:Fallback/>
  </mc:AlternateContent>
  <xdr:twoCellAnchor editAs="oneCell">
    <xdr:from>
      <xdr:col>0</xdr:col>
      <xdr:colOff>190500</xdr:colOff>
      <xdr:row>0</xdr:row>
      <xdr:rowOff>85725</xdr:rowOff>
    </xdr:from>
    <xdr:to>
      <xdr:col>1</xdr:col>
      <xdr:colOff>152570</xdr:colOff>
      <xdr:row>4</xdr:row>
      <xdr:rowOff>347718</xdr:rowOff>
    </xdr:to>
    <xdr:pic>
      <xdr:nvPicPr>
        <xdr:cNvPr id="2" name="Picture 1">
          <a:extLst>
            <a:ext uri="{FF2B5EF4-FFF2-40B4-BE49-F238E27FC236}">
              <a16:creationId xmlns:a16="http://schemas.microsoft.com/office/drawing/2014/main" id="{8CF688CC-D37E-4DC9-918C-376C21007A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981245" cy="938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17</xdr:col>
      <xdr:colOff>246529</xdr:colOff>
      <xdr:row>0</xdr:row>
      <xdr:rowOff>0</xdr:rowOff>
    </xdr:from>
    <xdr:to>
      <xdr:col>18</xdr:col>
      <xdr:colOff>1481979</xdr:colOff>
      <xdr:row>5</xdr:row>
      <xdr:rowOff>99172</xdr:rowOff>
    </xdr:to>
    <xdr:pic>
      <xdr:nvPicPr>
        <xdr:cNvPr id="43" name="Picture 42">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48882" y="0"/>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134471</xdr:colOff>
      <xdr:row>0</xdr:row>
      <xdr:rowOff>212913</xdr:rowOff>
    </xdr:from>
    <xdr:to>
      <xdr:col>19</xdr:col>
      <xdr:colOff>64836</xdr:colOff>
      <xdr:row>6</xdr:row>
      <xdr:rowOff>100454</xdr:rowOff>
    </xdr:to>
    <xdr:pic>
      <xdr:nvPicPr>
        <xdr:cNvPr id="41" name="Picture 40">
          <a:extLst>
            <a:ext uri="{FF2B5EF4-FFF2-40B4-BE49-F238E27FC236}">
              <a16:creationId xmlns:a16="http://schemas.microsoft.com/office/drawing/2014/main" id="{00000000-0008-0000-0600-000029000000}"/>
            </a:ext>
          </a:extLst>
        </xdr:cNvPr>
        <xdr:cNvPicPr>
          <a:picLocks noChangeAspect="1"/>
        </xdr:cNvPicPr>
      </xdr:nvPicPr>
      <xdr:blipFill>
        <a:blip xmlns:r="http://schemas.openxmlformats.org/officeDocument/2006/relationships" r:embed="rId2"/>
        <a:stretch>
          <a:fillRect/>
        </a:stretch>
      </xdr:blipFill>
      <xdr:spPr>
        <a:xfrm>
          <a:off x="12236824" y="212913"/>
          <a:ext cx="2081894" cy="1299482"/>
        </a:xfrm>
        <a:prstGeom prst="rect">
          <a:avLst/>
        </a:prstGeom>
      </xdr:spPr>
    </xdr:pic>
    <xdr:clientData fPrintsWithSheet="0"/>
  </xdr:twoCellAnchor>
  <xdr:twoCellAnchor editAs="oneCell">
    <xdr:from>
      <xdr:col>17</xdr:col>
      <xdr:colOff>257735</xdr:colOff>
      <xdr:row>34</xdr:row>
      <xdr:rowOff>100853</xdr:rowOff>
    </xdr:from>
    <xdr:to>
      <xdr:col>18</xdr:col>
      <xdr:colOff>1493185</xdr:colOff>
      <xdr:row>40</xdr:row>
      <xdr:rowOff>9525</xdr:rowOff>
    </xdr:to>
    <xdr:pic>
      <xdr:nvPicPr>
        <xdr:cNvPr id="44" name="Picture 43">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60088" y="11239500"/>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145678</xdr:colOff>
      <xdr:row>35</xdr:row>
      <xdr:rowOff>67237</xdr:rowOff>
    </xdr:from>
    <xdr:to>
      <xdr:col>19</xdr:col>
      <xdr:colOff>76043</xdr:colOff>
      <xdr:row>40</xdr:row>
      <xdr:rowOff>178895</xdr:rowOff>
    </xdr:to>
    <xdr:pic>
      <xdr:nvPicPr>
        <xdr:cNvPr id="42" name="Picture 41">
          <a:extLst>
            <a:ext uri="{FF2B5EF4-FFF2-40B4-BE49-F238E27FC236}">
              <a16:creationId xmlns:a16="http://schemas.microsoft.com/office/drawing/2014/main" id="{00000000-0008-0000-0600-00002A000000}"/>
            </a:ext>
          </a:extLst>
        </xdr:cNvPr>
        <xdr:cNvPicPr>
          <a:picLocks noChangeAspect="1"/>
        </xdr:cNvPicPr>
      </xdr:nvPicPr>
      <xdr:blipFill>
        <a:blip xmlns:r="http://schemas.openxmlformats.org/officeDocument/2006/relationships" r:embed="rId2"/>
        <a:stretch>
          <a:fillRect/>
        </a:stretch>
      </xdr:blipFill>
      <xdr:spPr>
        <a:xfrm>
          <a:off x="12248031" y="11463619"/>
          <a:ext cx="2081894" cy="1299482"/>
        </a:xfrm>
        <a:prstGeom prst="rect">
          <a:avLst/>
        </a:prstGeom>
      </xdr:spPr>
    </xdr:pic>
    <xdr:clientData fPrintsWithSheet="0"/>
  </xdr:twoCellAnchor>
  <xdr:twoCellAnchor editAs="oneCell">
    <xdr:from>
      <xdr:col>17</xdr:col>
      <xdr:colOff>257734</xdr:colOff>
      <xdr:row>70</xdr:row>
      <xdr:rowOff>33618</xdr:rowOff>
    </xdr:from>
    <xdr:to>
      <xdr:col>18</xdr:col>
      <xdr:colOff>1493184</xdr:colOff>
      <xdr:row>75</xdr:row>
      <xdr:rowOff>99172</xdr:rowOff>
    </xdr:to>
    <xdr:pic>
      <xdr:nvPicPr>
        <xdr:cNvPr id="46" name="Picture 45">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60087" y="22322118"/>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145677</xdr:colOff>
      <xdr:row>70</xdr:row>
      <xdr:rowOff>246532</xdr:rowOff>
    </xdr:from>
    <xdr:to>
      <xdr:col>19</xdr:col>
      <xdr:colOff>76042</xdr:colOff>
      <xdr:row>76</xdr:row>
      <xdr:rowOff>100455</xdr:rowOff>
    </xdr:to>
    <xdr:pic>
      <xdr:nvPicPr>
        <xdr:cNvPr id="45" name="Picture 44">
          <a:extLst>
            <a:ext uri="{FF2B5EF4-FFF2-40B4-BE49-F238E27FC236}">
              <a16:creationId xmlns:a16="http://schemas.microsoft.com/office/drawing/2014/main" id="{00000000-0008-0000-0600-00002D000000}"/>
            </a:ext>
          </a:extLst>
        </xdr:cNvPr>
        <xdr:cNvPicPr>
          <a:picLocks noChangeAspect="1"/>
        </xdr:cNvPicPr>
      </xdr:nvPicPr>
      <xdr:blipFill>
        <a:blip xmlns:r="http://schemas.openxmlformats.org/officeDocument/2006/relationships" r:embed="rId2"/>
        <a:stretch>
          <a:fillRect/>
        </a:stretch>
      </xdr:blipFill>
      <xdr:spPr>
        <a:xfrm>
          <a:off x="12248030" y="22535032"/>
          <a:ext cx="2081894" cy="1299482"/>
        </a:xfrm>
        <a:prstGeom prst="rect">
          <a:avLst/>
        </a:prstGeom>
      </xdr:spPr>
    </xdr:pic>
    <xdr:clientData fPrintsWithSheet="0"/>
  </xdr:twoCellAnchor>
  <xdr:twoCellAnchor editAs="oneCell">
    <xdr:from>
      <xdr:col>17</xdr:col>
      <xdr:colOff>246530</xdr:colOff>
      <xdr:row>106</xdr:row>
      <xdr:rowOff>56029</xdr:rowOff>
    </xdr:from>
    <xdr:to>
      <xdr:col>18</xdr:col>
      <xdr:colOff>1481980</xdr:colOff>
      <xdr:row>111</xdr:row>
      <xdr:rowOff>121583</xdr:rowOff>
    </xdr:to>
    <xdr:pic>
      <xdr:nvPicPr>
        <xdr:cNvPr id="49" name="Picture 48">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48883" y="33505588"/>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134471</xdr:colOff>
      <xdr:row>107</xdr:row>
      <xdr:rowOff>22413</xdr:rowOff>
    </xdr:from>
    <xdr:to>
      <xdr:col>19</xdr:col>
      <xdr:colOff>64836</xdr:colOff>
      <xdr:row>112</xdr:row>
      <xdr:rowOff>134072</xdr:rowOff>
    </xdr:to>
    <xdr:pic>
      <xdr:nvPicPr>
        <xdr:cNvPr id="47" name="Picture 46">
          <a:extLst>
            <a:ext uri="{FF2B5EF4-FFF2-40B4-BE49-F238E27FC236}">
              <a16:creationId xmlns:a16="http://schemas.microsoft.com/office/drawing/2014/main" id="{00000000-0008-0000-0600-00002F000000}"/>
            </a:ext>
          </a:extLst>
        </xdr:cNvPr>
        <xdr:cNvPicPr>
          <a:picLocks noChangeAspect="1"/>
        </xdr:cNvPicPr>
      </xdr:nvPicPr>
      <xdr:blipFill>
        <a:blip xmlns:r="http://schemas.openxmlformats.org/officeDocument/2006/relationships" r:embed="rId2"/>
        <a:stretch>
          <a:fillRect/>
        </a:stretch>
      </xdr:blipFill>
      <xdr:spPr>
        <a:xfrm>
          <a:off x="12236824" y="33729707"/>
          <a:ext cx="2081894" cy="1299482"/>
        </a:xfrm>
        <a:prstGeom prst="rect">
          <a:avLst/>
        </a:prstGeom>
      </xdr:spPr>
    </xdr:pic>
    <xdr:clientData fPrintsWithSheet="0"/>
  </xdr:twoCellAnchor>
  <xdr:twoCellAnchor editAs="oneCell">
    <xdr:from>
      <xdr:col>17</xdr:col>
      <xdr:colOff>224118</xdr:colOff>
      <xdr:row>142</xdr:row>
      <xdr:rowOff>44823</xdr:rowOff>
    </xdr:from>
    <xdr:to>
      <xdr:col>18</xdr:col>
      <xdr:colOff>1459568</xdr:colOff>
      <xdr:row>147</xdr:row>
      <xdr:rowOff>110378</xdr:rowOff>
    </xdr:to>
    <xdr:pic>
      <xdr:nvPicPr>
        <xdr:cNvPr id="59" name="Picture 58">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1" y="44655441"/>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123264</xdr:colOff>
      <xdr:row>143</xdr:row>
      <xdr:rowOff>2</xdr:rowOff>
    </xdr:from>
    <xdr:to>
      <xdr:col>19</xdr:col>
      <xdr:colOff>53629</xdr:colOff>
      <xdr:row>148</xdr:row>
      <xdr:rowOff>111661</xdr:rowOff>
    </xdr:to>
    <xdr:pic>
      <xdr:nvPicPr>
        <xdr:cNvPr id="48" name="Picture 47">
          <a:extLst>
            <a:ext uri="{FF2B5EF4-FFF2-40B4-BE49-F238E27FC236}">
              <a16:creationId xmlns:a16="http://schemas.microsoft.com/office/drawing/2014/main" id="{00000000-0008-0000-0600-000030000000}"/>
            </a:ext>
          </a:extLst>
        </xdr:cNvPr>
        <xdr:cNvPicPr>
          <a:picLocks noChangeAspect="1"/>
        </xdr:cNvPicPr>
      </xdr:nvPicPr>
      <xdr:blipFill>
        <a:blip xmlns:r="http://schemas.openxmlformats.org/officeDocument/2006/relationships" r:embed="rId2"/>
        <a:stretch>
          <a:fillRect/>
        </a:stretch>
      </xdr:blipFill>
      <xdr:spPr>
        <a:xfrm>
          <a:off x="12225617" y="44868355"/>
          <a:ext cx="2081894" cy="1299482"/>
        </a:xfrm>
        <a:prstGeom prst="rect">
          <a:avLst/>
        </a:prstGeom>
      </xdr:spPr>
    </xdr:pic>
    <xdr:clientData fPrintsWithSheet="0"/>
  </xdr:twoCellAnchor>
  <xdr:twoCellAnchor editAs="oneCell">
    <xdr:from>
      <xdr:col>17</xdr:col>
      <xdr:colOff>224118</xdr:colOff>
      <xdr:row>178</xdr:row>
      <xdr:rowOff>67235</xdr:rowOff>
    </xdr:from>
    <xdr:to>
      <xdr:col>18</xdr:col>
      <xdr:colOff>1459568</xdr:colOff>
      <xdr:row>183</xdr:row>
      <xdr:rowOff>132790</xdr:rowOff>
    </xdr:to>
    <xdr:pic>
      <xdr:nvPicPr>
        <xdr:cNvPr id="60" name="Picture 59">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1" y="55838911"/>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123264</xdr:colOff>
      <xdr:row>179</xdr:row>
      <xdr:rowOff>33618</xdr:rowOff>
    </xdr:from>
    <xdr:to>
      <xdr:col>19</xdr:col>
      <xdr:colOff>53629</xdr:colOff>
      <xdr:row>184</xdr:row>
      <xdr:rowOff>145276</xdr:rowOff>
    </xdr:to>
    <xdr:pic>
      <xdr:nvPicPr>
        <xdr:cNvPr id="50" name="Picture 49">
          <a:extLst>
            <a:ext uri="{FF2B5EF4-FFF2-40B4-BE49-F238E27FC236}">
              <a16:creationId xmlns:a16="http://schemas.microsoft.com/office/drawing/2014/main" id="{00000000-0008-0000-0600-000032000000}"/>
            </a:ext>
          </a:extLst>
        </xdr:cNvPr>
        <xdr:cNvPicPr>
          <a:picLocks noChangeAspect="1"/>
        </xdr:cNvPicPr>
      </xdr:nvPicPr>
      <xdr:blipFill>
        <a:blip xmlns:r="http://schemas.openxmlformats.org/officeDocument/2006/relationships" r:embed="rId2"/>
        <a:stretch>
          <a:fillRect/>
        </a:stretch>
      </xdr:blipFill>
      <xdr:spPr>
        <a:xfrm>
          <a:off x="12225617" y="56063030"/>
          <a:ext cx="2081894" cy="1299482"/>
        </a:xfrm>
        <a:prstGeom prst="rect">
          <a:avLst/>
        </a:prstGeom>
      </xdr:spPr>
    </xdr:pic>
    <xdr:clientData fPrintsWithSheet="0"/>
  </xdr:twoCellAnchor>
  <xdr:twoCellAnchor editAs="oneCell">
    <xdr:from>
      <xdr:col>17</xdr:col>
      <xdr:colOff>235323</xdr:colOff>
      <xdr:row>214</xdr:row>
      <xdr:rowOff>78442</xdr:rowOff>
    </xdr:from>
    <xdr:to>
      <xdr:col>18</xdr:col>
      <xdr:colOff>1470773</xdr:colOff>
      <xdr:row>219</xdr:row>
      <xdr:rowOff>143997</xdr:rowOff>
    </xdr:to>
    <xdr:pic>
      <xdr:nvPicPr>
        <xdr:cNvPr id="61" name="Picture 60">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37676" y="67011177"/>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112059</xdr:colOff>
      <xdr:row>215</xdr:row>
      <xdr:rowOff>33618</xdr:rowOff>
    </xdr:from>
    <xdr:to>
      <xdr:col>19</xdr:col>
      <xdr:colOff>42424</xdr:colOff>
      <xdr:row>220</xdr:row>
      <xdr:rowOff>145276</xdr:rowOff>
    </xdr:to>
    <xdr:pic>
      <xdr:nvPicPr>
        <xdr:cNvPr id="51" name="Picture 50">
          <a:extLst>
            <a:ext uri="{FF2B5EF4-FFF2-40B4-BE49-F238E27FC236}">
              <a16:creationId xmlns:a16="http://schemas.microsoft.com/office/drawing/2014/main" id="{00000000-0008-0000-0600-000033000000}"/>
            </a:ext>
          </a:extLst>
        </xdr:cNvPr>
        <xdr:cNvPicPr>
          <a:picLocks noChangeAspect="1"/>
        </xdr:cNvPicPr>
      </xdr:nvPicPr>
      <xdr:blipFill>
        <a:blip xmlns:r="http://schemas.openxmlformats.org/officeDocument/2006/relationships" r:embed="rId2"/>
        <a:stretch>
          <a:fillRect/>
        </a:stretch>
      </xdr:blipFill>
      <xdr:spPr>
        <a:xfrm>
          <a:off x="12214412" y="67224089"/>
          <a:ext cx="2081894" cy="1299482"/>
        </a:xfrm>
        <a:prstGeom prst="rect">
          <a:avLst/>
        </a:prstGeom>
      </xdr:spPr>
    </xdr:pic>
    <xdr:clientData fPrintsWithSheet="0"/>
  </xdr:twoCellAnchor>
  <xdr:twoCellAnchor editAs="oneCell">
    <xdr:from>
      <xdr:col>17</xdr:col>
      <xdr:colOff>257735</xdr:colOff>
      <xdr:row>250</xdr:row>
      <xdr:rowOff>67235</xdr:rowOff>
    </xdr:from>
    <xdr:to>
      <xdr:col>18</xdr:col>
      <xdr:colOff>1493185</xdr:colOff>
      <xdr:row>255</xdr:row>
      <xdr:rowOff>132789</xdr:rowOff>
    </xdr:to>
    <xdr:pic>
      <xdr:nvPicPr>
        <xdr:cNvPr id="62" name="Picture 61">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60088" y="78161029"/>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123264</xdr:colOff>
      <xdr:row>251</xdr:row>
      <xdr:rowOff>22414</xdr:rowOff>
    </xdr:from>
    <xdr:to>
      <xdr:col>19</xdr:col>
      <xdr:colOff>53629</xdr:colOff>
      <xdr:row>256</xdr:row>
      <xdr:rowOff>134072</xdr:rowOff>
    </xdr:to>
    <xdr:pic>
      <xdr:nvPicPr>
        <xdr:cNvPr id="52" name="Picture 51">
          <a:extLst>
            <a:ext uri="{FF2B5EF4-FFF2-40B4-BE49-F238E27FC236}">
              <a16:creationId xmlns:a16="http://schemas.microsoft.com/office/drawing/2014/main" id="{00000000-0008-0000-0600-000034000000}"/>
            </a:ext>
          </a:extLst>
        </xdr:cNvPr>
        <xdr:cNvPicPr>
          <a:picLocks noChangeAspect="1"/>
        </xdr:cNvPicPr>
      </xdr:nvPicPr>
      <xdr:blipFill>
        <a:blip xmlns:r="http://schemas.openxmlformats.org/officeDocument/2006/relationships" r:embed="rId2"/>
        <a:stretch>
          <a:fillRect/>
        </a:stretch>
      </xdr:blipFill>
      <xdr:spPr>
        <a:xfrm>
          <a:off x="12225617" y="78373943"/>
          <a:ext cx="2081894" cy="1299482"/>
        </a:xfrm>
        <a:prstGeom prst="rect">
          <a:avLst/>
        </a:prstGeom>
      </xdr:spPr>
    </xdr:pic>
    <xdr:clientData fPrintsWithSheet="0"/>
  </xdr:twoCellAnchor>
  <xdr:twoCellAnchor editAs="oneCell">
    <xdr:from>
      <xdr:col>17</xdr:col>
      <xdr:colOff>268941</xdr:colOff>
      <xdr:row>286</xdr:row>
      <xdr:rowOff>78440</xdr:rowOff>
    </xdr:from>
    <xdr:to>
      <xdr:col>18</xdr:col>
      <xdr:colOff>1504391</xdr:colOff>
      <xdr:row>291</xdr:row>
      <xdr:rowOff>143994</xdr:rowOff>
    </xdr:to>
    <xdr:pic>
      <xdr:nvPicPr>
        <xdr:cNvPr id="63" name="Picture 62">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71294" y="89333293"/>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145677</xdr:colOff>
      <xdr:row>287</xdr:row>
      <xdr:rowOff>33620</xdr:rowOff>
    </xdr:from>
    <xdr:to>
      <xdr:col>19</xdr:col>
      <xdr:colOff>76042</xdr:colOff>
      <xdr:row>292</xdr:row>
      <xdr:rowOff>145279</xdr:rowOff>
    </xdr:to>
    <xdr:pic>
      <xdr:nvPicPr>
        <xdr:cNvPr id="53" name="Picture 52">
          <a:extLst>
            <a:ext uri="{FF2B5EF4-FFF2-40B4-BE49-F238E27FC236}">
              <a16:creationId xmlns:a16="http://schemas.microsoft.com/office/drawing/2014/main" id="{00000000-0008-0000-0600-000035000000}"/>
            </a:ext>
          </a:extLst>
        </xdr:cNvPr>
        <xdr:cNvPicPr>
          <a:picLocks noChangeAspect="1"/>
        </xdr:cNvPicPr>
      </xdr:nvPicPr>
      <xdr:blipFill>
        <a:blip xmlns:r="http://schemas.openxmlformats.org/officeDocument/2006/relationships" r:embed="rId2"/>
        <a:stretch>
          <a:fillRect/>
        </a:stretch>
      </xdr:blipFill>
      <xdr:spPr>
        <a:xfrm>
          <a:off x="12248030" y="89546208"/>
          <a:ext cx="2081894" cy="1299482"/>
        </a:xfrm>
        <a:prstGeom prst="rect">
          <a:avLst/>
        </a:prstGeom>
      </xdr:spPr>
    </xdr:pic>
    <xdr:clientData fPrintsWithSheet="0"/>
  </xdr:twoCellAnchor>
  <xdr:twoCellAnchor editAs="oneCell">
    <xdr:from>
      <xdr:col>17</xdr:col>
      <xdr:colOff>257735</xdr:colOff>
      <xdr:row>322</xdr:row>
      <xdr:rowOff>78440</xdr:rowOff>
    </xdr:from>
    <xdr:to>
      <xdr:col>18</xdr:col>
      <xdr:colOff>1493185</xdr:colOff>
      <xdr:row>327</xdr:row>
      <xdr:rowOff>143994</xdr:rowOff>
    </xdr:to>
    <xdr:pic>
      <xdr:nvPicPr>
        <xdr:cNvPr id="64" name="Picture 63">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60088" y="100494352"/>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134471</xdr:colOff>
      <xdr:row>323</xdr:row>
      <xdr:rowOff>33620</xdr:rowOff>
    </xdr:from>
    <xdr:to>
      <xdr:col>19</xdr:col>
      <xdr:colOff>64836</xdr:colOff>
      <xdr:row>328</xdr:row>
      <xdr:rowOff>145279</xdr:rowOff>
    </xdr:to>
    <xdr:pic>
      <xdr:nvPicPr>
        <xdr:cNvPr id="54" name="Picture 53">
          <a:extLst>
            <a:ext uri="{FF2B5EF4-FFF2-40B4-BE49-F238E27FC236}">
              <a16:creationId xmlns:a16="http://schemas.microsoft.com/office/drawing/2014/main" id="{00000000-0008-0000-0600-000036000000}"/>
            </a:ext>
          </a:extLst>
        </xdr:cNvPr>
        <xdr:cNvPicPr>
          <a:picLocks noChangeAspect="1"/>
        </xdr:cNvPicPr>
      </xdr:nvPicPr>
      <xdr:blipFill>
        <a:blip xmlns:r="http://schemas.openxmlformats.org/officeDocument/2006/relationships" r:embed="rId2"/>
        <a:stretch>
          <a:fillRect/>
        </a:stretch>
      </xdr:blipFill>
      <xdr:spPr>
        <a:xfrm>
          <a:off x="12236824" y="100707267"/>
          <a:ext cx="2081894" cy="1299482"/>
        </a:xfrm>
        <a:prstGeom prst="rect">
          <a:avLst/>
        </a:prstGeom>
      </xdr:spPr>
    </xdr:pic>
    <xdr:clientData fPrintsWithSheet="0"/>
  </xdr:twoCellAnchor>
  <xdr:twoCellAnchor editAs="oneCell">
    <xdr:from>
      <xdr:col>17</xdr:col>
      <xdr:colOff>246529</xdr:colOff>
      <xdr:row>358</xdr:row>
      <xdr:rowOff>78440</xdr:rowOff>
    </xdr:from>
    <xdr:to>
      <xdr:col>18</xdr:col>
      <xdr:colOff>1481979</xdr:colOff>
      <xdr:row>363</xdr:row>
      <xdr:rowOff>143995</xdr:rowOff>
    </xdr:to>
    <xdr:pic>
      <xdr:nvPicPr>
        <xdr:cNvPr id="65" name="Picture 64">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48882" y="111655411"/>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123264</xdr:colOff>
      <xdr:row>359</xdr:row>
      <xdr:rowOff>33619</xdr:rowOff>
    </xdr:from>
    <xdr:to>
      <xdr:col>19</xdr:col>
      <xdr:colOff>53629</xdr:colOff>
      <xdr:row>364</xdr:row>
      <xdr:rowOff>145278</xdr:rowOff>
    </xdr:to>
    <xdr:pic>
      <xdr:nvPicPr>
        <xdr:cNvPr id="55" name="Picture 54">
          <a:extLst>
            <a:ext uri="{FF2B5EF4-FFF2-40B4-BE49-F238E27FC236}">
              <a16:creationId xmlns:a16="http://schemas.microsoft.com/office/drawing/2014/main" id="{00000000-0008-0000-0600-000037000000}"/>
            </a:ext>
          </a:extLst>
        </xdr:cNvPr>
        <xdr:cNvPicPr>
          <a:picLocks noChangeAspect="1"/>
        </xdr:cNvPicPr>
      </xdr:nvPicPr>
      <xdr:blipFill>
        <a:blip xmlns:r="http://schemas.openxmlformats.org/officeDocument/2006/relationships" r:embed="rId2"/>
        <a:stretch>
          <a:fillRect/>
        </a:stretch>
      </xdr:blipFill>
      <xdr:spPr>
        <a:xfrm>
          <a:off x="12225617" y="111868325"/>
          <a:ext cx="2081894" cy="1299482"/>
        </a:xfrm>
        <a:prstGeom prst="rect">
          <a:avLst/>
        </a:prstGeom>
      </xdr:spPr>
    </xdr:pic>
    <xdr:clientData fPrintsWithSheet="0"/>
  </xdr:twoCellAnchor>
  <xdr:twoCellAnchor editAs="oneCell">
    <xdr:from>
      <xdr:col>17</xdr:col>
      <xdr:colOff>257735</xdr:colOff>
      <xdr:row>394</xdr:row>
      <xdr:rowOff>67236</xdr:rowOff>
    </xdr:from>
    <xdr:to>
      <xdr:col>18</xdr:col>
      <xdr:colOff>1493185</xdr:colOff>
      <xdr:row>399</xdr:row>
      <xdr:rowOff>132791</xdr:rowOff>
    </xdr:to>
    <xdr:pic>
      <xdr:nvPicPr>
        <xdr:cNvPr id="66" name="Picture 65">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60088" y="122805265"/>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145676</xdr:colOff>
      <xdr:row>395</xdr:row>
      <xdr:rowOff>22412</xdr:rowOff>
    </xdr:from>
    <xdr:to>
      <xdr:col>19</xdr:col>
      <xdr:colOff>76041</xdr:colOff>
      <xdr:row>400</xdr:row>
      <xdr:rowOff>134070</xdr:rowOff>
    </xdr:to>
    <xdr:pic>
      <xdr:nvPicPr>
        <xdr:cNvPr id="56" name="Picture 55">
          <a:extLst>
            <a:ext uri="{FF2B5EF4-FFF2-40B4-BE49-F238E27FC236}">
              <a16:creationId xmlns:a16="http://schemas.microsoft.com/office/drawing/2014/main" id="{00000000-0008-0000-0600-000038000000}"/>
            </a:ext>
          </a:extLst>
        </xdr:cNvPr>
        <xdr:cNvPicPr>
          <a:picLocks noChangeAspect="1"/>
        </xdr:cNvPicPr>
      </xdr:nvPicPr>
      <xdr:blipFill>
        <a:blip xmlns:r="http://schemas.openxmlformats.org/officeDocument/2006/relationships" r:embed="rId2"/>
        <a:stretch>
          <a:fillRect/>
        </a:stretch>
      </xdr:blipFill>
      <xdr:spPr>
        <a:xfrm>
          <a:off x="12248029" y="123018177"/>
          <a:ext cx="2081894" cy="1299482"/>
        </a:xfrm>
        <a:prstGeom prst="rect">
          <a:avLst/>
        </a:prstGeom>
      </xdr:spPr>
    </xdr:pic>
    <xdr:clientData fPrintsWithSheet="0"/>
  </xdr:twoCellAnchor>
  <xdr:twoCellAnchor editAs="oneCell">
    <xdr:from>
      <xdr:col>17</xdr:col>
      <xdr:colOff>224118</xdr:colOff>
      <xdr:row>430</xdr:row>
      <xdr:rowOff>100854</xdr:rowOff>
    </xdr:from>
    <xdr:to>
      <xdr:col>18</xdr:col>
      <xdr:colOff>1459568</xdr:colOff>
      <xdr:row>436</xdr:row>
      <xdr:rowOff>9526</xdr:rowOff>
    </xdr:to>
    <xdr:pic>
      <xdr:nvPicPr>
        <xdr:cNvPr id="67" name="Picture 66">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1" y="133999942"/>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123264</xdr:colOff>
      <xdr:row>431</xdr:row>
      <xdr:rowOff>67237</xdr:rowOff>
    </xdr:from>
    <xdr:to>
      <xdr:col>19</xdr:col>
      <xdr:colOff>53629</xdr:colOff>
      <xdr:row>436</xdr:row>
      <xdr:rowOff>178895</xdr:rowOff>
    </xdr:to>
    <xdr:pic>
      <xdr:nvPicPr>
        <xdr:cNvPr id="57" name="Picture 56">
          <a:extLst>
            <a:ext uri="{FF2B5EF4-FFF2-40B4-BE49-F238E27FC236}">
              <a16:creationId xmlns:a16="http://schemas.microsoft.com/office/drawing/2014/main" id="{00000000-0008-0000-0600-000039000000}"/>
            </a:ext>
          </a:extLst>
        </xdr:cNvPr>
        <xdr:cNvPicPr>
          <a:picLocks noChangeAspect="1"/>
        </xdr:cNvPicPr>
      </xdr:nvPicPr>
      <xdr:blipFill>
        <a:blip xmlns:r="http://schemas.openxmlformats.org/officeDocument/2006/relationships" r:embed="rId2"/>
        <a:stretch>
          <a:fillRect/>
        </a:stretch>
      </xdr:blipFill>
      <xdr:spPr>
        <a:xfrm>
          <a:off x="12225617" y="134224061"/>
          <a:ext cx="2081894" cy="1299482"/>
        </a:xfrm>
        <a:prstGeom prst="rect">
          <a:avLst/>
        </a:prstGeom>
      </xdr:spPr>
    </xdr:pic>
    <xdr:clientData fPrintsWithSheet="0"/>
  </xdr:twoCellAnchor>
  <xdr:twoCellAnchor editAs="oneCell">
    <xdr:from>
      <xdr:col>17</xdr:col>
      <xdr:colOff>235324</xdr:colOff>
      <xdr:row>466</xdr:row>
      <xdr:rowOff>89647</xdr:rowOff>
    </xdr:from>
    <xdr:to>
      <xdr:col>18</xdr:col>
      <xdr:colOff>1470774</xdr:colOff>
      <xdr:row>471</xdr:row>
      <xdr:rowOff>155201</xdr:rowOff>
    </xdr:to>
    <xdr:pic>
      <xdr:nvPicPr>
        <xdr:cNvPr id="68" name="Picture 67">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37677" y="145149794"/>
          <a:ext cx="1840567" cy="1354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123264</xdr:colOff>
      <xdr:row>467</xdr:row>
      <xdr:rowOff>56032</xdr:rowOff>
    </xdr:from>
    <xdr:to>
      <xdr:col>19</xdr:col>
      <xdr:colOff>53629</xdr:colOff>
      <xdr:row>472</xdr:row>
      <xdr:rowOff>167690</xdr:rowOff>
    </xdr:to>
    <xdr:pic>
      <xdr:nvPicPr>
        <xdr:cNvPr id="58" name="Picture 57">
          <a:extLst>
            <a:ext uri="{FF2B5EF4-FFF2-40B4-BE49-F238E27FC236}">
              <a16:creationId xmlns:a16="http://schemas.microsoft.com/office/drawing/2014/main" id="{00000000-0008-0000-0600-00003A000000}"/>
            </a:ext>
          </a:extLst>
        </xdr:cNvPr>
        <xdr:cNvPicPr>
          <a:picLocks noChangeAspect="1"/>
        </xdr:cNvPicPr>
      </xdr:nvPicPr>
      <xdr:blipFill>
        <a:blip xmlns:r="http://schemas.openxmlformats.org/officeDocument/2006/relationships" r:embed="rId2"/>
        <a:stretch>
          <a:fillRect/>
        </a:stretch>
      </xdr:blipFill>
      <xdr:spPr>
        <a:xfrm>
          <a:off x="12225617" y="145373914"/>
          <a:ext cx="2081894" cy="1299482"/>
        </a:xfrm>
        <a:prstGeom prst="rect">
          <a:avLst/>
        </a:prstGeom>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xdr:from>
      <xdr:col>9</xdr:col>
      <xdr:colOff>260985</xdr:colOff>
      <xdr:row>6</xdr:row>
      <xdr:rowOff>146685</xdr:rowOff>
    </xdr:from>
    <xdr:to>
      <xdr:col>11</xdr:col>
      <xdr:colOff>164711</xdr:colOff>
      <xdr:row>8</xdr:row>
      <xdr:rowOff>158033</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6844665" y="1167765"/>
          <a:ext cx="1366766" cy="399968"/>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a:t>MAIN</a:t>
          </a:r>
          <a:r>
            <a:rPr lang="en-US" sz="1100" b="1" baseline="0"/>
            <a:t> MENU</a:t>
          </a:r>
          <a:endParaRPr lang="en-US" sz="1100" b="1"/>
        </a:p>
      </xdr:txBody>
    </xdr:sp>
    <xdr:clientData fPrintsWithSheet="0"/>
  </xdr:twoCellAnchor>
  <xdr:twoCellAnchor>
    <xdr:from>
      <xdr:col>0</xdr:col>
      <xdr:colOff>632731</xdr:colOff>
      <xdr:row>33</xdr:row>
      <xdr:rowOff>12245</xdr:rowOff>
    </xdr:from>
    <xdr:to>
      <xdr:col>9</xdr:col>
      <xdr:colOff>514350</xdr:colOff>
      <xdr:row>43</xdr:row>
      <xdr:rowOff>21771</xdr:rowOff>
    </xdr:to>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632731" y="5407477"/>
          <a:ext cx="6310994" cy="1642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pPr algn="l"/>
          <a:r>
            <a:rPr lang="en-US" sz="1100" b="0" i="0" u="none" strike="noStrike">
              <a:solidFill>
                <a:schemeClr val="dk1"/>
              </a:solidFill>
              <a:latin typeface="+mn-lt"/>
              <a:ea typeface="+mn-ea"/>
              <a:cs typeface="+mn-cs"/>
            </a:rPr>
            <a:t>The Child Care Grant Program Rate Schedule is determined by multiplying the base rate of $45 by the school district cost factor for communities.  The list of school district cost factors is located in AS 14.17.460.</a:t>
          </a:r>
          <a:r>
            <a:rPr lang="en-US"/>
            <a:t> </a:t>
          </a:r>
        </a:p>
        <a:p>
          <a:pPr algn="l"/>
          <a:endParaRPr lang="en-US"/>
        </a:p>
        <a:p>
          <a:pPr algn="l"/>
          <a:r>
            <a:rPr lang="en-US"/>
            <a:t>This rate schedule reflects the locations of current licensed child care providers participating in the Child Care Grant Program.  It will be revised as needed to reflect new grant participants in other communities.</a:t>
          </a:r>
          <a:endParaRPr lang="en-US" sz="1100" b="1">
            <a:solidFill>
              <a:schemeClr val="bg1"/>
            </a:solidFill>
            <a:latin typeface="Arial Black" pitchFamily="34" charset="0"/>
          </a:endParaRPr>
        </a:p>
      </xdr:txBody>
    </xdr:sp>
    <xdr:clientData/>
  </xdr:twoCellAnchor>
  <xdr:twoCellAnchor editAs="oneCell">
    <xdr:from>
      <xdr:col>0</xdr:col>
      <xdr:colOff>564696</xdr:colOff>
      <xdr:row>2</xdr:row>
      <xdr:rowOff>88447</xdr:rowOff>
    </xdr:from>
    <xdr:to>
      <xdr:col>2</xdr:col>
      <xdr:colOff>122063</xdr:colOff>
      <xdr:row>7</xdr:row>
      <xdr:rowOff>216501</xdr:rowOff>
    </xdr:to>
    <xdr:pic>
      <xdr:nvPicPr>
        <xdr:cNvPr id="4" name="Picture 3">
          <a:extLst>
            <a:ext uri="{FF2B5EF4-FFF2-40B4-BE49-F238E27FC236}">
              <a16:creationId xmlns:a16="http://schemas.microsoft.com/office/drawing/2014/main" id="{EFB7D42F-2901-4200-9A49-9B4220A33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696" y="449036"/>
          <a:ext cx="986117" cy="944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PA/DPA%20Admin%20Template%204-11-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ravel Worksheet"/>
      <sheetName val="Travel Deviation"/>
      <sheetName val="Travelope"/>
      <sheetName val="Mileage Form"/>
      <sheetName val="EmpMstr"/>
      <sheetName val="TA with Exp Report"/>
      <sheetName val="Continuation"/>
      <sheetName val="Instructions "/>
      <sheetName val="Sample TA (numbered) "/>
      <sheetName val="Instructions"/>
      <sheetName val="Sample TA (numbered)"/>
      <sheetName val="Ranges"/>
      <sheetName val="Employee Master Fil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8">
          <cell r="C38" t="str">
            <v>PRISONER NAME</v>
          </cell>
        </row>
        <row r="39">
          <cell r="C39" t="str">
            <v>DOB</v>
          </cell>
        </row>
        <row r="40">
          <cell r="C40" t="str">
            <v>COURT CASE #</v>
          </cell>
        </row>
      </sheetData>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gradFill>
          <a:gsLst>
            <a:gs pos="0">
              <a:srgbClr val="000082"/>
            </a:gs>
            <a:gs pos="30000">
              <a:srgbClr val="66008F"/>
            </a:gs>
            <a:gs pos="64999">
              <a:srgbClr val="BA0066"/>
            </a:gs>
            <a:gs pos="89999">
              <a:srgbClr val="FF0000"/>
            </a:gs>
            <a:gs pos="100000">
              <a:srgbClr val="FF8200"/>
            </a:gs>
          </a:gsLst>
          <a:lin ang="5400000" scaled="0"/>
        </a:gradFill>
        <a:ln w="9525" cmpd="sng">
          <a:solidFill>
            <a:schemeClr val="lt1">
              <a:shade val="50000"/>
            </a:schemeClr>
          </a:solidFill>
        </a:ln>
      </a:spPr>
      <a:bodyPr vertOverflow="clip" wrap="square" rtlCol="0" anchor="ctr" anchorCtr="1"/>
      <a:lstStyle>
        <a:defPPr algn="ctr">
          <a:defRPr sz="1100" b="1">
            <a:solidFill>
              <a:schemeClr val="bg1"/>
            </a:solidFill>
            <a:latin typeface="Arial Black" pitchFamily="34" charset="0"/>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John@Lewis.com" TargetMode="External"/><Relationship Id="rId7" Type="http://schemas.openxmlformats.org/officeDocument/2006/relationships/comments" Target="../comments1.xml"/><Relationship Id="rId2" Type="http://schemas.openxmlformats.org/officeDocument/2006/relationships/hyperlink" Target="mailto:Sheila@ArcticOffice.com" TargetMode="External"/><Relationship Id="rId1" Type="http://schemas.openxmlformats.org/officeDocument/2006/relationships/hyperlink" Target="mailto:Dave@PIPAlaska.com"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CCPO@alaska.gov."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4.vml"/><Relationship Id="rId7" Type="http://schemas.openxmlformats.org/officeDocument/2006/relationships/ctrlProp" Target="../ctrlProps/ctrlProp5.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4.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tabColor theme="3" tint="0.39997558519241921"/>
  </sheetPr>
  <dimension ref="A1:BW134"/>
  <sheetViews>
    <sheetView showGridLines="0" showRowColHeaders="0" topLeftCell="A5" zoomScaleNormal="100" workbookViewId="0">
      <selection activeCell="C36" sqref="C36"/>
    </sheetView>
  </sheetViews>
  <sheetFormatPr defaultColWidth="9.109375" defaultRowHeight="13.2" x14ac:dyDescent="0.25"/>
  <cols>
    <col min="1" max="1" width="9.109375" style="64" customWidth="1"/>
    <col min="2" max="13" width="9.109375" style="64"/>
    <col min="14" max="18" width="9.109375" style="64" hidden="1" customWidth="1"/>
    <col min="19" max="19" width="22.6640625" style="64" hidden="1" customWidth="1"/>
    <col min="20" max="20" width="12.109375" style="64" hidden="1" customWidth="1"/>
    <col min="21" max="21" width="10.5546875" style="64" hidden="1" customWidth="1"/>
    <col min="22" max="22" width="9.33203125" style="64" hidden="1" customWidth="1"/>
    <col min="23" max="23" width="18.5546875" style="64" hidden="1" customWidth="1"/>
    <col min="24" max="24" width="9.6640625" style="64" hidden="1" customWidth="1"/>
    <col min="25" max="25" width="22" style="64" hidden="1" customWidth="1"/>
    <col min="26" max="26" width="7.6640625" style="64" hidden="1" customWidth="1"/>
    <col min="27" max="62" width="9.109375" style="64" hidden="1" customWidth="1"/>
    <col min="63" max="63" width="25.88671875" style="64" hidden="1" customWidth="1"/>
    <col min="64" max="66" width="14.109375" style="64" hidden="1" customWidth="1"/>
    <col min="67" max="67" width="9.109375" style="64" hidden="1" customWidth="1"/>
    <col min="68" max="68" width="13.44140625" style="64" hidden="1" customWidth="1"/>
    <col min="69" max="69" width="20" style="64" hidden="1" customWidth="1"/>
    <col min="70" max="70" width="22.109375" style="64" hidden="1" customWidth="1"/>
    <col min="71" max="71" width="9.88671875" style="64" hidden="1" customWidth="1"/>
    <col min="72" max="73" width="9.109375" style="64" hidden="1" customWidth="1"/>
    <col min="74" max="74" width="52.44140625" style="64" hidden="1" customWidth="1"/>
    <col min="75" max="75" width="9.109375" style="64" hidden="1" customWidth="1"/>
    <col min="76" max="102" width="9.109375" style="64" customWidth="1"/>
    <col min="103" max="16384" width="9.109375" style="64"/>
  </cols>
  <sheetData>
    <row r="1" spans="1:68" x14ac:dyDescent="0.25">
      <c r="A1" s="394" t="s">
        <v>349</v>
      </c>
      <c r="B1" s="394"/>
      <c r="C1" s="394"/>
      <c r="D1" s="394"/>
      <c r="E1" s="394"/>
      <c r="F1" s="394"/>
      <c r="G1" s="394"/>
      <c r="H1" s="394"/>
      <c r="I1" s="394"/>
      <c r="J1" s="394"/>
      <c r="K1" s="394"/>
      <c r="L1" s="394"/>
      <c r="M1" s="63"/>
      <c r="N1" s="63"/>
      <c r="O1" s="63"/>
    </row>
    <row r="2" spans="1:68" x14ac:dyDescent="0.25">
      <c r="A2" s="394" t="s">
        <v>350</v>
      </c>
      <c r="B2" s="394"/>
      <c r="C2" s="394"/>
      <c r="D2" s="394"/>
      <c r="E2" s="394"/>
      <c r="F2" s="394"/>
      <c r="G2" s="394"/>
      <c r="H2" s="394"/>
      <c r="I2" s="394"/>
      <c r="J2" s="394"/>
      <c r="K2" s="394"/>
      <c r="L2" s="394"/>
      <c r="M2" s="63"/>
      <c r="N2" s="63"/>
      <c r="O2" s="63"/>
      <c r="S2" s="65" t="s">
        <v>189</v>
      </c>
      <c r="T2" s="66" t="s">
        <v>190</v>
      </c>
      <c r="U2" s="67" t="s">
        <v>191</v>
      </c>
      <c r="V2" s="68" t="s">
        <v>192</v>
      </c>
      <c r="W2" s="68" t="s">
        <v>193</v>
      </c>
      <c r="X2" s="68" t="s">
        <v>194</v>
      </c>
      <c r="Y2" s="68" t="s">
        <v>108</v>
      </c>
      <c r="Z2" s="68"/>
    </row>
    <row r="3" spans="1:68" x14ac:dyDescent="0.25">
      <c r="A3" s="394" t="s">
        <v>155</v>
      </c>
      <c r="B3" s="394"/>
      <c r="C3" s="394"/>
      <c r="D3" s="394"/>
      <c r="E3" s="394"/>
      <c r="F3" s="394"/>
      <c r="G3" s="394"/>
      <c r="H3" s="394"/>
      <c r="I3" s="394"/>
      <c r="J3" s="394"/>
      <c r="K3" s="394"/>
      <c r="L3" s="394"/>
      <c r="M3" s="63"/>
      <c r="N3" s="63"/>
      <c r="O3" s="63"/>
      <c r="S3" s="67" t="s">
        <v>195</v>
      </c>
      <c r="T3" s="66">
        <v>2283210</v>
      </c>
      <c r="U3" s="69"/>
      <c r="V3" s="67" t="s">
        <v>196</v>
      </c>
      <c r="W3" s="70" t="s">
        <v>197</v>
      </c>
      <c r="X3" s="67"/>
      <c r="Y3" s="70">
        <v>1</v>
      </c>
      <c r="Z3" s="70" t="s">
        <v>198</v>
      </c>
    </row>
    <row r="4" spans="1:68" x14ac:dyDescent="0.25">
      <c r="A4" s="394" t="s">
        <v>431</v>
      </c>
      <c r="B4" s="394"/>
      <c r="C4" s="394"/>
      <c r="D4" s="394"/>
      <c r="E4" s="394"/>
      <c r="F4" s="394"/>
      <c r="G4" s="394"/>
      <c r="H4" s="394"/>
      <c r="I4" s="394"/>
      <c r="J4" s="394"/>
      <c r="K4" s="394"/>
      <c r="L4" s="394"/>
      <c r="M4" s="63"/>
      <c r="N4" s="63"/>
      <c r="O4" s="63"/>
      <c r="S4" s="67" t="s">
        <v>199</v>
      </c>
      <c r="T4" s="66">
        <v>2697860</v>
      </c>
      <c r="U4" s="69"/>
      <c r="V4" s="67" t="s">
        <v>200</v>
      </c>
      <c r="W4" s="70" t="s">
        <v>201</v>
      </c>
      <c r="X4" s="67" t="s">
        <v>202</v>
      </c>
      <c r="Y4" s="70">
        <v>2</v>
      </c>
      <c r="Z4" s="70" t="s">
        <v>203</v>
      </c>
      <c r="BK4" s="64" t="s">
        <v>204</v>
      </c>
      <c r="BL4" s="64" t="s">
        <v>205</v>
      </c>
      <c r="BN4" s="64" t="s">
        <v>206</v>
      </c>
      <c r="BO4" s="64" t="s">
        <v>207</v>
      </c>
      <c r="BP4" s="64" t="s">
        <v>208</v>
      </c>
    </row>
    <row r="5" spans="1:68" x14ac:dyDescent="0.25">
      <c r="A5" s="63"/>
      <c r="B5" s="63"/>
      <c r="C5" s="98"/>
      <c r="D5" s="98"/>
      <c r="E5" s="98"/>
      <c r="F5" s="98"/>
      <c r="G5" s="98"/>
      <c r="H5" s="98"/>
      <c r="I5" s="98"/>
      <c r="J5" s="63"/>
      <c r="K5" s="63"/>
      <c r="L5" s="63"/>
      <c r="M5" s="63"/>
      <c r="N5" s="63"/>
      <c r="O5" s="63"/>
      <c r="S5" s="67"/>
      <c r="T5" s="66"/>
      <c r="U5" s="69"/>
      <c r="V5" s="67"/>
      <c r="W5" s="70"/>
      <c r="X5" s="67"/>
      <c r="Y5" s="70"/>
      <c r="Z5" s="70"/>
    </row>
    <row r="6" spans="1:68" x14ac:dyDescent="0.25">
      <c r="A6" s="63"/>
      <c r="B6" s="63"/>
      <c r="C6" s="98"/>
      <c r="D6" s="98"/>
      <c r="E6" s="98"/>
      <c r="F6"/>
      <c r="G6" s="98"/>
      <c r="H6" s="98"/>
      <c r="I6" s="98"/>
      <c r="J6" s="63"/>
      <c r="K6" s="63"/>
      <c r="L6" s="63"/>
      <c r="M6" s="63"/>
      <c r="N6" s="63"/>
      <c r="O6" s="63"/>
      <c r="S6" s="67"/>
      <c r="T6" s="66"/>
      <c r="U6" s="69"/>
      <c r="V6" s="67"/>
      <c r="W6" s="70"/>
      <c r="X6" s="67"/>
      <c r="Y6" s="70"/>
      <c r="Z6" s="70"/>
    </row>
    <row r="7" spans="1:68" x14ac:dyDescent="0.25">
      <c r="A7" s="63"/>
      <c r="B7" s="63"/>
      <c r="C7" s="98"/>
      <c r="D7" s="98"/>
      <c r="E7" s="98"/>
      <c r="F7" s="98"/>
      <c r="G7" s="98"/>
      <c r="H7" s="98"/>
      <c r="I7" s="98"/>
      <c r="J7" s="63"/>
      <c r="K7" s="63"/>
      <c r="L7" s="63"/>
      <c r="M7" s="63"/>
      <c r="N7" s="63"/>
      <c r="O7" s="63"/>
      <c r="S7" s="67"/>
      <c r="T7" s="66"/>
      <c r="U7" s="69"/>
      <c r="V7" s="67"/>
      <c r="W7" s="70"/>
      <c r="X7" s="67"/>
      <c r="Y7" s="70"/>
      <c r="Z7" s="70"/>
    </row>
    <row r="8" spans="1:68" x14ac:dyDescent="0.25">
      <c r="A8" s="63"/>
      <c r="B8" s="63"/>
      <c r="C8" s="98"/>
      <c r="D8" s="98"/>
      <c r="E8" s="98"/>
      <c r="F8" s="98"/>
      <c r="G8" s="98"/>
      <c r="H8" s="98"/>
      <c r="I8" s="98"/>
      <c r="J8" s="63"/>
      <c r="K8" s="63"/>
      <c r="L8" s="63"/>
      <c r="M8" s="63"/>
      <c r="N8" s="63"/>
      <c r="O8" s="63"/>
      <c r="S8" s="67"/>
      <c r="T8" s="66"/>
      <c r="U8" s="69"/>
      <c r="V8" s="67"/>
      <c r="W8" s="70"/>
      <c r="X8" s="67"/>
      <c r="Y8" s="70"/>
      <c r="Z8" s="70"/>
    </row>
    <row r="9" spans="1:68" x14ac:dyDescent="0.25">
      <c r="A9" s="63"/>
      <c r="B9" s="63"/>
      <c r="C9" s="98"/>
      <c r="D9" s="98"/>
      <c r="E9" s="98"/>
      <c r="F9" s="98"/>
      <c r="G9" s="98"/>
      <c r="H9" s="98"/>
      <c r="I9" s="98"/>
      <c r="J9" s="63"/>
      <c r="K9" s="63"/>
      <c r="L9" s="63"/>
      <c r="M9" s="63"/>
      <c r="N9" s="63"/>
      <c r="O9" s="63"/>
      <c r="S9" s="67"/>
      <c r="T9" s="66"/>
      <c r="U9" s="69"/>
      <c r="V9" s="67"/>
      <c r="W9" s="70"/>
      <c r="X9" s="67"/>
      <c r="Y9" s="70"/>
      <c r="Z9" s="70"/>
    </row>
    <row r="10" spans="1:68" x14ac:dyDescent="0.25">
      <c r="A10" s="63"/>
      <c r="B10" s="63"/>
      <c r="C10" s="98"/>
      <c r="D10" s="98"/>
      <c r="E10" s="98"/>
      <c r="F10" s="98"/>
      <c r="G10" s="98"/>
      <c r="H10" s="98"/>
      <c r="I10" s="98"/>
      <c r="J10" s="63"/>
      <c r="K10" s="63"/>
      <c r="L10" s="63"/>
      <c r="M10" s="63"/>
      <c r="N10" s="63"/>
      <c r="O10" s="63"/>
      <c r="S10" s="67"/>
      <c r="T10" s="66"/>
      <c r="U10" s="69"/>
      <c r="V10" s="67"/>
      <c r="W10" s="70"/>
      <c r="X10" s="67"/>
      <c r="Y10" s="70"/>
      <c r="Z10" s="70"/>
    </row>
    <row r="11" spans="1:68" ht="13.8" thickBot="1" x14ac:dyDescent="0.3">
      <c r="A11" s="63"/>
      <c r="B11" s="63"/>
      <c r="C11" s="98"/>
      <c r="D11" s="98"/>
      <c r="E11" s="98"/>
      <c r="F11" s="98"/>
      <c r="G11" s="98"/>
      <c r="H11" s="98"/>
      <c r="I11" s="98"/>
      <c r="J11" s="63"/>
      <c r="K11" s="63"/>
      <c r="L11" s="63"/>
      <c r="M11" s="63"/>
      <c r="N11" s="63"/>
      <c r="O11" s="63"/>
      <c r="S11" s="67"/>
      <c r="T11" s="66"/>
      <c r="U11" s="69"/>
      <c r="V11" s="67"/>
      <c r="W11" s="70"/>
      <c r="X11" s="67"/>
      <c r="Y11" s="70"/>
      <c r="Z11" s="70"/>
    </row>
    <row r="12" spans="1:68" ht="13.2" customHeight="1" x14ac:dyDescent="0.25">
      <c r="A12" s="63"/>
      <c r="B12" s="63"/>
      <c r="C12" s="63"/>
      <c r="D12" s="63"/>
      <c r="E12" s="395" t="s">
        <v>362</v>
      </c>
      <c r="F12" s="396"/>
      <c r="G12" s="396"/>
      <c r="H12" s="397"/>
      <c r="I12" s="63"/>
      <c r="J12" s="63"/>
      <c r="K12" s="63"/>
      <c r="L12" s="63"/>
      <c r="M12" s="63"/>
      <c r="N12" s="63"/>
      <c r="O12" s="63"/>
      <c r="S12" s="67" t="s">
        <v>209</v>
      </c>
      <c r="T12" s="66">
        <v>4653382</v>
      </c>
      <c r="U12" s="69"/>
      <c r="V12" s="67" t="s">
        <v>210</v>
      </c>
      <c r="W12" s="70" t="s">
        <v>211</v>
      </c>
      <c r="X12" s="67" t="s">
        <v>212</v>
      </c>
      <c r="Y12" s="70">
        <v>3</v>
      </c>
      <c r="Z12" s="70" t="s">
        <v>213</v>
      </c>
      <c r="BK12" s="64" t="s">
        <v>214</v>
      </c>
      <c r="BL12" s="64" t="s">
        <v>215</v>
      </c>
      <c r="BN12" s="64" t="s">
        <v>216</v>
      </c>
      <c r="BO12" s="64">
        <v>92</v>
      </c>
      <c r="BP12" s="64">
        <v>93</v>
      </c>
    </row>
    <row r="13" spans="1:68" ht="13.8" thickBot="1" x14ac:dyDescent="0.3">
      <c r="A13" s="63"/>
      <c r="B13" s="63"/>
      <c r="C13" s="63"/>
      <c r="D13" s="63"/>
      <c r="E13" s="398"/>
      <c r="F13" s="399"/>
      <c r="G13" s="399"/>
      <c r="H13" s="400"/>
      <c r="I13" s="63"/>
      <c r="J13" s="63"/>
      <c r="K13" s="63"/>
      <c r="L13" s="63"/>
      <c r="M13" s="63"/>
      <c r="N13" s="63"/>
      <c r="O13" s="63"/>
      <c r="S13" s="67" t="s">
        <v>217</v>
      </c>
      <c r="T13" s="66">
        <v>2697878</v>
      </c>
      <c r="U13" s="69"/>
      <c r="V13" s="67" t="s">
        <v>218</v>
      </c>
      <c r="W13" s="67"/>
      <c r="X13" s="67" t="s">
        <v>219</v>
      </c>
      <c r="Y13" s="70">
        <v>4</v>
      </c>
      <c r="Z13" s="70" t="s">
        <v>220</v>
      </c>
      <c r="BK13" s="64" t="s">
        <v>221</v>
      </c>
      <c r="BL13" s="64" t="s">
        <v>222</v>
      </c>
      <c r="BN13" s="64" t="s">
        <v>223</v>
      </c>
      <c r="BO13" s="64">
        <v>94</v>
      </c>
      <c r="BP13" s="64">
        <v>95</v>
      </c>
    </row>
    <row r="14" spans="1:68" x14ac:dyDescent="0.25">
      <c r="A14" s="63"/>
      <c r="B14" s="63"/>
      <c r="C14" s="63"/>
      <c r="D14" s="63"/>
      <c r="E14" s="63"/>
      <c r="F14" s="63"/>
      <c r="G14" s="63"/>
      <c r="H14" s="63"/>
      <c r="I14" s="63"/>
      <c r="J14" s="63"/>
      <c r="K14" s="63"/>
      <c r="L14" s="63"/>
      <c r="M14" s="63"/>
      <c r="N14" s="63"/>
      <c r="O14" s="63"/>
      <c r="S14" s="67" t="s">
        <v>224</v>
      </c>
      <c r="T14" s="66">
        <v>2698980</v>
      </c>
      <c r="U14" s="69"/>
      <c r="V14" s="67" t="s">
        <v>225</v>
      </c>
      <c r="W14" s="67"/>
      <c r="X14" s="67"/>
      <c r="Y14" s="70">
        <v>5</v>
      </c>
      <c r="Z14" s="70" t="s">
        <v>226</v>
      </c>
      <c r="BK14" s="64" t="s">
        <v>227</v>
      </c>
      <c r="BL14" s="64" t="s">
        <v>228</v>
      </c>
      <c r="BN14" s="64" t="s">
        <v>229</v>
      </c>
      <c r="BO14" s="64">
        <v>96</v>
      </c>
      <c r="BP14" s="64">
        <v>97</v>
      </c>
    </row>
    <row r="15" spans="1:68" x14ac:dyDescent="0.25">
      <c r="A15" s="63"/>
      <c r="B15" s="63"/>
      <c r="C15" s="63"/>
      <c r="D15" s="63"/>
      <c r="E15" s="63"/>
      <c r="F15" s="63"/>
      <c r="G15" s="63"/>
      <c r="H15" s="63"/>
      <c r="I15" s="63"/>
      <c r="J15" s="63"/>
      <c r="K15" s="63"/>
      <c r="L15" s="63"/>
      <c r="M15" s="63"/>
      <c r="N15" s="63"/>
      <c r="O15" s="63"/>
      <c r="S15" s="67"/>
      <c r="T15" s="66"/>
      <c r="U15" s="69"/>
      <c r="V15" s="67"/>
      <c r="W15" s="67"/>
      <c r="X15" s="67"/>
      <c r="Y15" s="70"/>
      <c r="Z15" s="70"/>
    </row>
    <row r="16" spans="1:68" x14ac:dyDescent="0.25">
      <c r="A16" s="63"/>
      <c r="B16" s="63"/>
      <c r="C16" s="63"/>
      <c r="D16" s="63"/>
      <c r="E16" s="63"/>
      <c r="F16" s="63"/>
      <c r="G16" s="63"/>
      <c r="H16" s="63"/>
      <c r="I16" s="63"/>
      <c r="J16" s="63"/>
      <c r="K16" s="63"/>
      <c r="L16" s="63"/>
      <c r="M16" s="63"/>
      <c r="N16" s="63"/>
      <c r="O16" s="63"/>
      <c r="S16" s="67"/>
      <c r="T16" s="66"/>
      <c r="U16" s="69"/>
      <c r="V16" s="67"/>
      <c r="W16" s="67"/>
      <c r="X16" s="67"/>
      <c r="Y16" s="70"/>
      <c r="Z16" s="70"/>
    </row>
    <row r="17" spans="1:74" x14ac:dyDescent="0.25">
      <c r="A17" s="63"/>
      <c r="B17" s="63"/>
      <c r="C17" s="63"/>
      <c r="D17" s="63"/>
      <c r="E17" s="63"/>
      <c r="F17" s="63"/>
      <c r="G17" s="63"/>
      <c r="H17" s="63"/>
      <c r="I17" s="63"/>
      <c r="J17" s="63"/>
      <c r="K17" s="63"/>
      <c r="L17" s="63"/>
      <c r="M17" s="63"/>
      <c r="N17" s="63"/>
      <c r="O17" s="63"/>
      <c r="S17" s="67" t="s">
        <v>230</v>
      </c>
      <c r="T17" s="66">
        <v>4652680</v>
      </c>
      <c r="U17" s="69"/>
      <c r="V17" s="67" t="s">
        <v>231</v>
      </c>
      <c r="W17" s="67"/>
      <c r="X17" s="67"/>
      <c r="Y17" s="70">
        <v>6</v>
      </c>
      <c r="Z17" s="70" t="s">
        <v>232</v>
      </c>
      <c r="BL17" s="64" t="s">
        <v>233</v>
      </c>
    </row>
    <row r="18" spans="1:74" x14ac:dyDescent="0.25">
      <c r="A18" s="63"/>
      <c r="B18" s="63"/>
      <c r="C18" s="63"/>
      <c r="D18" s="63"/>
      <c r="E18" s="63"/>
      <c r="F18" s="63"/>
      <c r="G18" s="63"/>
      <c r="H18" s="63"/>
      <c r="I18" s="63"/>
      <c r="J18" s="63"/>
      <c r="K18" s="63"/>
      <c r="L18" s="63"/>
      <c r="M18" s="63"/>
      <c r="N18" s="63"/>
      <c r="O18" s="63"/>
      <c r="S18" s="67" t="s">
        <v>234</v>
      </c>
      <c r="T18" s="66">
        <v>2696548</v>
      </c>
      <c r="U18" s="69"/>
      <c r="V18" s="67" t="s">
        <v>235</v>
      </c>
      <c r="W18" s="67" t="s">
        <v>236</v>
      </c>
      <c r="X18" s="67"/>
      <c r="Y18" s="70">
        <v>7</v>
      </c>
      <c r="Z18" s="70" t="s">
        <v>237</v>
      </c>
      <c r="BL18" s="64" t="s">
        <v>238</v>
      </c>
    </row>
    <row r="19" spans="1:74" x14ac:dyDescent="0.25">
      <c r="A19" s="63"/>
      <c r="B19" s="63"/>
      <c r="C19" s="63"/>
      <c r="D19" s="63"/>
      <c r="E19" s="63"/>
      <c r="F19" s="63"/>
      <c r="G19" s="63"/>
      <c r="H19" s="63"/>
      <c r="I19" s="63"/>
      <c r="J19" s="63"/>
      <c r="K19" s="63"/>
      <c r="L19" s="63"/>
      <c r="M19" s="63"/>
      <c r="N19" s="63"/>
      <c r="O19" s="63"/>
      <c r="S19" s="67" t="s">
        <v>239</v>
      </c>
      <c r="T19" s="66">
        <v>2691068</v>
      </c>
      <c r="U19" s="69"/>
      <c r="V19" s="67"/>
      <c r="W19" s="67" t="s">
        <v>240</v>
      </c>
      <c r="X19" s="67"/>
      <c r="Y19" s="70"/>
      <c r="Z19" s="70"/>
      <c r="BL19" s="64" t="s">
        <v>241</v>
      </c>
    </row>
    <row r="20" spans="1:74" ht="19.8" x14ac:dyDescent="0.25">
      <c r="A20" s="63"/>
      <c r="B20" s="100"/>
      <c r="C20" s="63"/>
      <c r="D20" s="63"/>
      <c r="E20" s="63"/>
      <c r="F20" s="63"/>
      <c r="G20" s="63"/>
      <c r="H20" s="63"/>
      <c r="I20" s="63"/>
      <c r="J20" s="63"/>
      <c r="K20" s="63"/>
      <c r="L20" s="63"/>
      <c r="M20" s="63"/>
      <c r="N20" s="63"/>
      <c r="O20" s="63"/>
      <c r="S20" s="67" t="s">
        <v>242</v>
      </c>
      <c r="T20" s="66">
        <v>2696555</v>
      </c>
      <c r="U20" s="69"/>
      <c r="V20" s="67"/>
      <c r="W20" s="67" t="s">
        <v>243</v>
      </c>
      <c r="X20" s="67"/>
      <c r="Y20" s="71" t="s">
        <v>244</v>
      </c>
      <c r="Z20" s="71"/>
      <c r="BL20" s="64" t="s">
        <v>245</v>
      </c>
    </row>
    <row r="21" spans="1:74" x14ac:dyDescent="0.25">
      <c r="A21" s="63"/>
      <c r="B21" s="63"/>
      <c r="C21" s="63"/>
      <c r="D21" s="63"/>
      <c r="E21" s="63"/>
      <c r="F21" s="63"/>
      <c r="G21" s="63"/>
      <c r="H21" s="63"/>
      <c r="I21" s="63"/>
      <c r="J21" s="63"/>
      <c r="K21" s="63"/>
      <c r="M21" s="63"/>
      <c r="N21" s="63"/>
      <c r="O21" s="63"/>
      <c r="S21" s="67" t="s">
        <v>246</v>
      </c>
      <c r="T21" s="66">
        <v>4512854</v>
      </c>
      <c r="U21" s="69"/>
      <c r="V21" s="67"/>
      <c r="W21" s="67" t="s">
        <v>247</v>
      </c>
      <c r="X21" s="67"/>
      <c r="Y21" s="70" t="s">
        <v>248</v>
      </c>
      <c r="Z21" s="72">
        <v>12</v>
      </c>
    </row>
    <row r="22" spans="1:74" x14ac:dyDescent="0.25">
      <c r="A22" s="63"/>
      <c r="B22" s="63"/>
      <c r="C22" s="63"/>
      <c r="D22" s="63"/>
      <c r="E22" s="63"/>
      <c r="F22" s="63"/>
      <c r="G22" s="63"/>
      <c r="H22" s="63"/>
      <c r="I22" s="63"/>
      <c r="J22" s="63"/>
      <c r="K22" s="63"/>
      <c r="L22" s="63"/>
      <c r="M22" s="63"/>
      <c r="N22" s="63"/>
      <c r="O22" s="63"/>
      <c r="S22" s="67" t="s">
        <v>249</v>
      </c>
      <c r="T22" s="66">
        <v>2698951</v>
      </c>
      <c r="U22" s="69"/>
      <c r="V22" s="67"/>
      <c r="W22" s="67" t="s">
        <v>250</v>
      </c>
      <c r="X22" s="67"/>
      <c r="Y22" s="70" t="s">
        <v>251</v>
      </c>
      <c r="Z22" s="72">
        <v>16</v>
      </c>
    </row>
    <row r="23" spans="1:74" x14ac:dyDescent="0.25">
      <c r="A23" s="63"/>
      <c r="B23" s="63"/>
      <c r="C23" s="63"/>
      <c r="D23" s="63"/>
      <c r="E23" s="63"/>
      <c r="F23" s="63"/>
      <c r="G23" s="63"/>
      <c r="H23" s="63"/>
      <c r="I23" s="63"/>
      <c r="J23" s="63"/>
      <c r="K23" s="63"/>
      <c r="L23" s="63"/>
      <c r="M23" s="63"/>
      <c r="N23" s="63"/>
      <c r="O23" s="63"/>
      <c r="S23" s="67"/>
      <c r="T23" s="66"/>
      <c r="U23" s="69"/>
      <c r="V23" s="67"/>
      <c r="W23" s="67" t="s">
        <v>252</v>
      </c>
      <c r="X23" s="67"/>
      <c r="Y23" s="70" t="s">
        <v>253</v>
      </c>
      <c r="Z23" s="72">
        <v>32</v>
      </c>
    </row>
    <row r="24" spans="1:74" x14ac:dyDescent="0.25">
      <c r="A24" s="63"/>
      <c r="B24" s="63"/>
      <c r="C24" s="63"/>
      <c r="D24" s="63"/>
      <c r="E24" s="63"/>
      <c r="F24" s="63"/>
      <c r="G24" s="63"/>
      <c r="H24" s="63"/>
      <c r="I24" s="63"/>
      <c r="J24" s="63"/>
      <c r="K24" s="63"/>
      <c r="L24" s="63"/>
      <c r="M24" s="63"/>
      <c r="N24" s="63"/>
      <c r="O24" s="63"/>
      <c r="S24" s="67"/>
      <c r="T24" s="66"/>
      <c r="U24" s="69"/>
      <c r="V24" s="67"/>
      <c r="W24" s="67" t="s">
        <v>254</v>
      </c>
      <c r="X24" s="67"/>
      <c r="Y24" s="71" t="s">
        <v>255</v>
      </c>
      <c r="Z24" s="73">
        <v>0.55500000000000005</v>
      </c>
    </row>
    <row r="25" spans="1:74" x14ac:dyDescent="0.25">
      <c r="A25" s="63"/>
      <c r="B25" s="63"/>
      <c r="C25" s="63"/>
      <c r="D25" s="63"/>
      <c r="E25" s="63"/>
      <c r="F25" s="63"/>
      <c r="G25" s="63"/>
      <c r="H25" s="63"/>
      <c r="I25" s="63"/>
      <c r="J25" s="63"/>
      <c r="K25" s="63"/>
      <c r="L25" s="63"/>
      <c r="M25" s="63"/>
      <c r="N25" s="63"/>
      <c r="O25" s="63"/>
      <c r="S25" s="67"/>
      <c r="T25" s="66"/>
      <c r="U25" s="69"/>
      <c r="V25" s="67"/>
      <c r="W25" s="67" t="s">
        <v>256</v>
      </c>
      <c r="X25" s="67"/>
      <c r="Y25" s="70"/>
      <c r="Z25" s="70"/>
    </row>
    <row r="26" spans="1:74" x14ac:dyDescent="0.25">
      <c r="A26" s="63"/>
      <c r="B26" s="63"/>
      <c r="C26" s="63"/>
      <c r="D26" s="63"/>
      <c r="E26" s="63"/>
      <c r="F26" s="63"/>
      <c r="G26" s="63"/>
      <c r="H26" s="63"/>
      <c r="I26" s="63"/>
      <c r="J26" s="63"/>
      <c r="K26" s="63"/>
      <c r="L26" s="63"/>
      <c r="M26" s="63"/>
      <c r="N26" s="63"/>
      <c r="O26" s="63"/>
    </row>
    <row r="27" spans="1:74" x14ac:dyDescent="0.25">
      <c r="A27" s="63"/>
      <c r="B27" s="63"/>
      <c r="C27" s="63"/>
      <c r="D27" s="63"/>
      <c r="E27" s="63"/>
      <c r="F27" s="63"/>
      <c r="G27" s="63"/>
      <c r="H27" s="63"/>
      <c r="I27" s="63"/>
      <c r="J27" s="63"/>
      <c r="K27" s="63"/>
      <c r="L27" s="63"/>
      <c r="M27" s="63"/>
      <c r="N27" s="63"/>
      <c r="O27" s="63"/>
      <c r="T27" s="74"/>
      <c r="U27" s="75"/>
      <c r="Y27" s="76"/>
      <c r="Z27" s="76"/>
    </row>
    <row r="28" spans="1:74" ht="17.399999999999999" x14ac:dyDescent="0.3">
      <c r="A28" s="63"/>
      <c r="B28" s="63"/>
      <c r="C28" s="63"/>
      <c r="D28" s="63"/>
      <c r="E28" s="63"/>
      <c r="F28" s="63"/>
      <c r="L28" s="63"/>
      <c r="M28" s="63"/>
      <c r="N28" s="63"/>
      <c r="O28" s="63"/>
      <c r="S28" s="77" t="s">
        <v>257</v>
      </c>
      <c r="T28" s="77"/>
      <c r="U28" s="78"/>
      <c r="V28" s="78"/>
      <c r="W28" s="79" t="s">
        <v>258</v>
      </c>
      <c r="X28" s="79"/>
      <c r="Y28" s="79"/>
      <c r="Z28" s="80" t="s">
        <v>35</v>
      </c>
      <c r="AA28" s="80" t="s">
        <v>36</v>
      </c>
      <c r="AB28" s="80" t="s">
        <v>49</v>
      </c>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K28" s="81" t="s">
        <v>259</v>
      </c>
      <c r="BL28" s="82"/>
      <c r="BM28" s="82"/>
      <c r="BN28" s="82"/>
      <c r="BO28" s="82"/>
      <c r="BP28" s="82"/>
      <c r="BQ28" s="82"/>
      <c r="BR28" s="82"/>
      <c r="BS28" s="82"/>
      <c r="BT28" s="82"/>
      <c r="BU28" s="82"/>
      <c r="BV28" s="82"/>
    </row>
    <row r="29" spans="1:74" ht="17.399999999999999" x14ac:dyDescent="0.3">
      <c r="A29" s="63"/>
      <c r="B29" s="63"/>
      <c r="C29" s="63"/>
      <c r="D29" s="63"/>
      <c r="E29" s="63"/>
      <c r="F29" s="63"/>
      <c r="L29" s="63"/>
      <c r="M29" s="63"/>
      <c r="N29" s="63"/>
      <c r="O29" s="63"/>
      <c r="S29" s="77"/>
      <c r="T29" s="77"/>
      <c r="U29" s="78"/>
      <c r="V29" s="78"/>
      <c r="W29" s="79"/>
      <c r="X29" s="79"/>
      <c r="Y29" s="79"/>
      <c r="Z29" s="80"/>
      <c r="AA29" s="80"/>
      <c r="AB29" s="80"/>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K29" s="81"/>
      <c r="BL29" s="82"/>
      <c r="BM29" s="82"/>
      <c r="BN29" s="82"/>
      <c r="BO29" s="82"/>
      <c r="BP29" s="82"/>
      <c r="BQ29" s="82"/>
      <c r="BR29" s="82"/>
      <c r="BS29" s="82"/>
      <c r="BT29" s="82"/>
      <c r="BU29" s="82"/>
      <c r="BV29" s="82"/>
    </row>
    <row r="30" spans="1:74" ht="17.399999999999999" x14ac:dyDescent="0.3">
      <c r="A30" s="63"/>
      <c r="B30" s="63"/>
      <c r="C30" s="63"/>
      <c r="D30" s="63"/>
      <c r="E30" s="63"/>
      <c r="F30" s="63"/>
      <c r="L30" s="63"/>
      <c r="M30" s="63"/>
      <c r="N30" s="63"/>
      <c r="O30" s="63"/>
      <c r="S30" s="77"/>
      <c r="T30" s="77"/>
      <c r="U30" s="78"/>
      <c r="V30" s="78"/>
      <c r="W30" s="79"/>
      <c r="X30" s="79"/>
      <c r="Y30" s="79"/>
      <c r="Z30" s="80"/>
      <c r="AA30" s="80"/>
      <c r="AB30" s="80"/>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K30" s="81"/>
      <c r="BL30" s="82"/>
      <c r="BM30" s="82"/>
      <c r="BN30" s="82"/>
      <c r="BO30" s="82"/>
      <c r="BP30" s="82"/>
      <c r="BQ30" s="82"/>
      <c r="BR30" s="82"/>
      <c r="BS30" s="82"/>
      <c r="BT30" s="82"/>
      <c r="BU30" s="82"/>
      <c r="BV30" s="82"/>
    </row>
    <row r="31" spans="1:74" x14ac:dyDescent="0.25">
      <c r="A31" s="63"/>
      <c r="B31" s="63"/>
      <c r="C31" s="63"/>
      <c r="D31" s="63"/>
      <c r="E31" s="63"/>
      <c r="F31" s="63"/>
      <c r="L31" s="63"/>
      <c r="M31" s="63"/>
      <c r="N31" s="63"/>
      <c r="O31" s="63"/>
      <c r="S31" s="80" t="s">
        <v>260</v>
      </c>
      <c r="T31" s="83" t="s">
        <v>261</v>
      </c>
      <c r="U31" s="80" t="s">
        <v>262</v>
      </c>
      <c r="V31" s="80" t="s">
        <v>263</v>
      </c>
      <c r="W31" s="83" t="s">
        <v>264</v>
      </c>
      <c r="X31" s="83" t="s">
        <v>265</v>
      </c>
      <c r="Y31" s="83" t="s">
        <v>266</v>
      </c>
      <c r="Z31" s="84" t="s">
        <v>267</v>
      </c>
      <c r="AA31" s="83" t="s">
        <v>268</v>
      </c>
      <c r="AB31" s="84" t="s">
        <v>269</v>
      </c>
      <c r="AC31" s="84" t="s">
        <v>270</v>
      </c>
      <c r="AD31" s="83" t="s">
        <v>271</v>
      </c>
      <c r="AE31" s="83" t="s">
        <v>272</v>
      </c>
      <c r="AF31" s="83" t="s">
        <v>273</v>
      </c>
      <c r="AG31" s="84" t="s">
        <v>274</v>
      </c>
      <c r="AH31" s="83" t="s">
        <v>275</v>
      </c>
      <c r="AI31" s="84" t="s">
        <v>276</v>
      </c>
      <c r="AJ31" s="83" t="s">
        <v>277</v>
      </c>
      <c r="AK31" s="83" t="s">
        <v>278</v>
      </c>
      <c r="AL31" s="83" t="s">
        <v>279</v>
      </c>
      <c r="AM31" s="83" t="s">
        <v>280</v>
      </c>
      <c r="AN31" s="83" t="s">
        <v>281</v>
      </c>
      <c r="AO31" s="83" t="s">
        <v>282</v>
      </c>
      <c r="AP31" s="83" t="s">
        <v>283</v>
      </c>
      <c r="AQ31" s="83" t="s">
        <v>284</v>
      </c>
      <c r="AR31" s="83" t="s">
        <v>276</v>
      </c>
      <c r="AS31" s="83" t="s">
        <v>285</v>
      </c>
      <c r="AT31" s="83" t="s">
        <v>286</v>
      </c>
      <c r="AU31" s="83" t="s">
        <v>287</v>
      </c>
      <c r="AV31" s="83" t="s">
        <v>288</v>
      </c>
      <c r="AW31" s="78"/>
      <c r="AX31" s="78"/>
      <c r="AY31" s="78"/>
      <c r="AZ31" s="78"/>
      <c r="BA31" s="78"/>
      <c r="BB31" s="78"/>
      <c r="BC31" s="78"/>
      <c r="BD31" s="78"/>
      <c r="BE31" s="78"/>
      <c r="BF31" s="78"/>
      <c r="BG31" s="78"/>
      <c r="BH31" s="78"/>
      <c r="BI31" s="78"/>
      <c r="BK31" s="85" t="s">
        <v>289</v>
      </c>
      <c r="BL31" s="82" t="s">
        <v>290</v>
      </c>
      <c r="BM31" s="82" t="s">
        <v>291</v>
      </c>
      <c r="BN31" s="82" t="s">
        <v>292</v>
      </c>
      <c r="BO31" s="82" t="s">
        <v>293</v>
      </c>
      <c r="BP31" s="82" t="s">
        <v>294</v>
      </c>
      <c r="BQ31" s="82" t="s">
        <v>295</v>
      </c>
      <c r="BR31" s="82" t="s">
        <v>296</v>
      </c>
      <c r="BS31" s="82" t="s">
        <v>107</v>
      </c>
      <c r="BT31" s="82" t="s">
        <v>297</v>
      </c>
      <c r="BU31" s="82" t="s">
        <v>298</v>
      </c>
      <c r="BV31" s="82" t="s">
        <v>299</v>
      </c>
    </row>
    <row r="32" spans="1:74" x14ac:dyDescent="0.25">
      <c r="A32" s="63"/>
      <c r="B32" s="63"/>
      <c r="C32" s="63"/>
      <c r="D32" s="63"/>
      <c r="E32" s="63"/>
      <c r="F32" s="63"/>
      <c r="L32" s="63"/>
      <c r="M32" s="63"/>
      <c r="N32" s="63"/>
      <c r="O32" s="63"/>
      <c r="S32" s="86" t="s">
        <v>14</v>
      </c>
      <c r="T32" s="83" t="s">
        <v>264</v>
      </c>
      <c r="U32" s="87">
        <v>90</v>
      </c>
      <c r="V32" s="87">
        <v>25</v>
      </c>
      <c r="W32" s="88"/>
      <c r="X32" s="89"/>
      <c r="Y32" s="89"/>
      <c r="Z32" s="88"/>
      <c r="AA32" s="88"/>
      <c r="AB32" s="88"/>
      <c r="AC32" s="90"/>
      <c r="AD32" s="90"/>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K32" s="82" t="s">
        <v>300</v>
      </c>
      <c r="BL32" s="82" t="s">
        <v>301</v>
      </c>
      <c r="BM32" s="91">
        <v>2747567</v>
      </c>
      <c r="BN32" s="91">
        <v>2762322</v>
      </c>
      <c r="BO32" s="91"/>
      <c r="BP32" s="91"/>
      <c r="BQ32" s="92" t="s">
        <v>302</v>
      </c>
      <c r="BR32" s="82" t="s">
        <v>303</v>
      </c>
      <c r="BS32" s="82" t="s">
        <v>14</v>
      </c>
      <c r="BT32" s="82" t="s">
        <v>134</v>
      </c>
      <c r="BU32" s="82">
        <v>99503</v>
      </c>
      <c r="BV32" s="82" t="str">
        <f>CONCATENATE(BR32,", ",BS32,", ",BT32,"   ",BU32)</f>
        <v>100 West Fireweed Ln, Anchorage, AK   99503</v>
      </c>
    </row>
    <row r="33" spans="1:74" x14ac:dyDescent="0.25">
      <c r="A33" s="63"/>
      <c r="B33" s="63"/>
      <c r="C33" s="63"/>
      <c r="D33" s="63"/>
      <c r="E33" s="63"/>
      <c r="F33" s="63"/>
      <c r="L33" s="63"/>
      <c r="M33" s="63"/>
      <c r="N33" s="63"/>
      <c r="O33" s="63"/>
      <c r="S33" s="86"/>
      <c r="T33" s="83"/>
      <c r="U33" s="87"/>
      <c r="V33" s="87"/>
      <c r="W33" s="89"/>
      <c r="X33" s="89"/>
      <c r="Y33" s="89"/>
      <c r="Z33" s="88"/>
      <c r="AA33" s="88"/>
      <c r="AB33" s="88"/>
      <c r="AC33" s="90"/>
      <c r="AD33" s="90"/>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K33" s="82"/>
      <c r="BL33" s="82"/>
      <c r="BM33" s="91"/>
      <c r="BN33" s="91"/>
      <c r="BO33" s="91"/>
      <c r="BP33" s="91"/>
      <c r="BQ33" s="92"/>
      <c r="BR33" s="82"/>
      <c r="BS33" s="82"/>
      <c r="BT33" s="82"/>
      <c r="BU33" s="82"/>
      <c r="BV33" s="82"/>
    </row>
    <row r="34" spans="1:74" x14ac:dyDescent="0.25">
      <c r="A34" s="63"/>
      <c r="B34" s="63"/>
      <c r="C34" s="63"/>
      <c r="D34" s="63"/>
      <c r="E34" s="63"/>
      <c r="F34" s="63"/>
      <c r="L34" s="63"/>
      <c r="M34" s="63"/>
      <c r="N34" s="63"/>
      <c r="O34" s="63"/>
      <c r="S34" s="86"/>
      <c r="T34" s="83"/>
      <c r="U34" s="87"/>
      <c r="V34" s="87"/>
      <c r="W34" s="89"/>
      <c r="X34" s="89"/>
      <c r="Y34" s="89"/>
      <c r="Z34" s="88"/>
      <c r="AA34" s="88"/>
      <c r="AB34" s="88"/>
      <c r="AC34" s="90"/>
      <c r="AD34" s="90"/>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K34" s="82"/>
      <c r="BL34" s="82"/>
      <c r="BM34" s="91"/>
      <c r="BN34" s="91"/>
      <c r="BO34" s="91"/>
      <c r="BP34" s="91"/>
      <c r="BQ34" s="92"/>
      <c r="BR34" s="82"/>
      <c r="BS34" s="82"/>
      <c r="BT34" s="82"/>
      <c r="BU34" s="82"/>
      <c r="BV34" s="82"/>
    </row>
    <row r="35" spans="1:74" ht="13.8" thickBot="1" x14ac:dyDescent="0.3">
      <c r="A35" s="63"/>
      <c r="B35" s="63"/>
      <c r="C35" s="63"/>
      <c r="D35" s="63"/>
      <c r="E35" s="393" t="s">
        <v>338</v>
      </c>
      <c r="F35" s="393"/>
      <c r="G35" s="393"/>
      <c r="H35" s="393"/>
      <c r="I35" s="393"/>
      <c r="L35" s="63"/>
      <c r="M35" s="63"/>
      <c r="N35" s="63"/>
      <c r="O35" s="63"/>
      <c r="S35" s="86" t="s">
        <v>49</v>
      </c>
      <c r="T35" s="83" t="s">
        <v>265</v>
      </c>
      <c r="U35" s="87"/>
      <c r="V35" s="87"/>
      <c r="W35" s="87">
        <f>290*2</f>
        <v>580</v>
      </c>
      <c r="X35" s="89"/>
      <c r="Y35" s="89"/>
      <c r="Z35" s="88"/>
      <c r="AA35" s="88"/>
      <c r="AB35" s="88"/>
      <c r="AC35" s="90"/>
      <c r="AD35" s="90"/>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K35" s="82" t="s">
        <v>304</v>
      </c>
      <c r="BL35" s="82" t="s">
        <v>305</v>
      </c>
      <c r="BM35" s="91"/>
      <c r="BN35" s="91">
        <v>2762696</v>
      </c>
      <c r="BO35" s="91"/>
      <c r="BP35" s="91"/>
      <c r="BQ35" s="92" t="s">
        <v>306</v>
      </c>
      <c r="BR35" s="82" t="s">
        <v>307</v>
      </c>
      <c r="BS35" s="82" t="s">
        <v>14</v>
      </c>
      <c r="BT35" s="82" t="s">
        <v>134</v>
      </c>
      <c r="BU35" s="82">
        <v>99503</v>
      </c>
      <c r="BV35" s="82" t="str">
        <f>CONCATENATE(BR35,", ",BS35,", ",BT35,"   ",BU35)</f>
        <v>405 East Fireweed Ln, Anchorage, AK   99503</v>
      </c>
    </row>
    <row r="36" spans="1:74" ht="13.8" thickTop="1" x14ac:dyDescent="0.25">
      <c r="A36" s="63"/>
      <c r="B36" s="63"/>
      <c r="C36" s="63"/>
      <c r="D36" s="63"/>
      <c r="E36" s="180" t="s">
        <v>365</v>
      </c>
      <c r="F36" s="181"/>
      <c r="G36" s="181"/>
      <c r="H36" s="181"/>
      <c r="I36" s="182"/>
      <c r="J36" s="101"/>
      <c r="K36" s="101"/>
      <c r="L36" s="63"/>
      <c r="M36" s="63"/>
      <c r="N36" s="63"/>
      <c r="O36" s="63"/>
      <c r="S36" s="86" t="s">
        <v>308</v>
      </c>
      <c r="T36" s="83" t="s">
        <v>266</v>
      </c>
      <c r="U36" s="87"/>
      <c r="V36" s="87"/>
      <c r="W36" s="87">
        <f>225*2</f>
        <v>450</v>
      </c>
      <c r="X36" s="89"/>
      <c r="Y36" s="89"/>
      <c r="Z36" s="88"/>
      <c r="AA36" s="88"/>
      <c r="AB36" s="88"/>
      <c r="AC36" s="90"/>
      <c r="AD36" s="90"/>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K36" s="82" t="s">
        <v>309</v>
      </c>
      <c r="BL36" s="82" t="s">
        <v>310</v>
      </c>
      <c r="BM36" s="91">
        <v>2657712</v>
      </c>
      <c r="BN36" s="91">
        <v>2743584</v>
      </c>
      <c r="BO36" s="91">
        <v>2747477</v>
      </c>
      <c r="BP36" s="91">
        <v>8004787477</v>
      </c>
      <c r="BQ36" s="92" t="s">
        <v>311</v>
      </c>
      <c r="BR36" s="82" t="s">
        <v>312</v>
      </c>
      <c r="BS36" s="82" t="s">
        <v>14</v>
      </c>
      <c r="BT36" s="82" t="s">
        <v>134</v>
      </c>
      <c r="BU36" s="82">
        <v>99501</v>
      </c>
      <c r="BV36" s="82" t="str">
        <f>CONCATENATE(BR36,", ",BS36,", ",BT36,"   ",BU36)</f>
        <v>833 East 4th Ave, Anchorage, AK   99501</v>
      </c>
    </row>
    <row r="37" spans="1:74" x14ac:dyDescent="0.25">
      <c r="A37" s="63"/>
      <c r="B37" s="63"/>
      <c r="C37" s="63"/>
      <c r="D37" s="63"/>
      <c r="E37" s="387" t="s">
        <v>364</v>
      </c>
      <c r="F37" s="388"/>
      <c r="G37" s="388"/>
      <c r="H37" s="388"/>
      <c r="I37" s="389"/>
      <c r="L37" s="63"/>
      <c r="M37" s="63"/>
      <c r="N37" s="63"/>
      <c r="O37" s="63"/>
      <c r="S37" s="93" t="s">
        <v>19</v>
      </c>
      <c r="T37" s="84" t="s">
        <v>267</v>
      </c>
      <c r="U37" s="87"/>
      <c r="V37" s="87"/>
      <c r="W37" s="87">
        <v>205</v>
      </c>
      <c r="X37" s="87"/>
      <c r="Y37" s="89"/>
      <c r="Z37" s="88"/>
      <c r="AA37" s="88"/>
      <c r="AB37" s="88"/>
      <c r="AC37" s="90"/>
      <c r="AD37" s="90"/>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K37" s="82"/>
      <c r="BL37" s="82"/>
      <c r="BM37" s="91"/>
      <c r="BN37" s="91"/>
      <c r="BO37" s="91"/>
      <c r="BP37" s="91"/>
      <c r="BQ37" s="82"/>
      <c r="BR37" s="82"/>
      <c r="BS37" s="82"/>
      <c r="BT37" s="82"/>
      <c r="BU37" s="82"/>
      <c r="BV37" s="82"/>
    </row>
    <row r="38" spans="1:74" ht="13.8" thickBot="1" x14ac:dyDescent="0.3">
      <c r="E38" s="390" t="s">
        <v>387</v>
      </c>
      <c r="F38" s="391"/>
      <c r="G38" s="391"/>
      <c r="H38" s="391"/>
      <c r="I38" s="392"/>
      <c r="L38" s="63"/>
      <c r="M38" s="63"/>
      <c r="N38" s="63"/>
      <c r="O38" s="63"/>
      <c r="S38" s="86" t="s">
        <v>48</v>
      </c>
      <c r="T38" s="83" t="s">
        <v>268</v>
      </c>
      <c r="U38" s="94"/>
      <c r="V38" s="87"/>
      <c r="W38" s="87" t="s">
        <v>313</v>
      </c>
      <c r="X38" s="87"/>
      <c r="Y38" s="89"/>
      <c r="Z38" s="88"/>
      <c r="AA38" s="88"/>
      <c r="AB38" s="88"/>
      <c r="AC38" s="90"/>
      <c r="AD38" s="90"/>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K38" s="82"/>
      <c r="BL38" s="82"/>
      <c r="BM38" s="91"/>
      <c r="BN38" s="91"/>
      <c r="BO38" s="91"/>
      <c r="BP38" s="91"/>
      <c r="BQ38" s="82"/>
      <c r="BR38" s="82"/>
      <c r="BS38" s="82"/>
      <c r="BT38" s="82"/>
      <c r="BU38" s="82"/>
      <c r="BV38" s="82"/>
    </row>
    <row r="39" spans="1:74" ht="13.8" thickTop="1" x14ac:dyDescent="0.25">
      <c r="A39" s="63"/>
      <c r="L39" s="63"/>
      <c r="M39" s="63"/>
      <c r="N39" s="63"/>
      <c r="O39" s="63"/>
      <c r="S39" s="93" t="s">
        <v>314</v>
      </c>
      <c r="T39" s="84" t="s">
        <v>269</v>
      </c>
      <c r="U39" s="87"/>
      <c r="V39" s="87"/>
      <c r="W39" s="87">
        <f>225*2</f>
        <v>450</v>
      </c>
      <c r="X39" s="87"/>
      <c r="Y39" s="89"/>
      <c r="Z39" s="89">
        <v>580</v>
      </c>
      <c r="AA39" s="88"/>
      <c r="AB39" s="88"/>
      <c r="AC39" s="90"/>
      <c r="AD39" s="90"/>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K39" s="82"/>
      <c r="BL39" s="82"/>
      <c r="BM39" s="91"/>
      <c r="BN39" s="91"/>
      <c r="BO39" s="91"/>
      <c r="BP39" s="91"/>
      <c r="BQ39" s="82"/>
      <c r="BR39" s="82"/>
      <c r="BS39" s="82"/>
      <c r="BT39" s="82"/>
      <c r="BU39" s="82"/>
      <c r="BV39" s="82"/>
    </row>
    <row r="40" spans="1:74" x14ac:dyDescent="0.25">
      <c r="A40" s="63"/>
      <c r="B40" s="63"/>
      <c r="C40" s="63"/>
      <c r="D40" s="63"/>
      <c r="E40" s="63"/>
      <c r="F40" s="63"/>
      <c r="G40" s="63"/>
      <c r="H40" s="63"/>
      <c r="I40" s="63"/>
      <c r="J40" s="63"/>
      <c r="K40" s="63"/>
      <c r="L40" s="63"/>
      <c r="M40" s="63"/>
      <c r="N40" s="63"/>
      <c r="O40" s="63"/>
      <c r="S40" s="86" t="s">
        <v>15</v>
      </c>
      <c r="T40" s="83" t="s">
        <v>273</v>
      </c>
      <c r="U40" s="94"/>
      <c r="V40" s="87"/>
      <c r="W40" s="87">
        <f t="shared" ref="W40:W57" si="0">519*2</f>
        <v>1038</v>
      </c>
      <c r="X40" s="87"/>
      <c r="Y40" s="90"/>
      <c r="Z40" s="90"/>
      <c r="AA40" s="90"/>
      <c r="AB40" s="90"/>
      <c r="AC40" s="90"/>
      <c r="AD40" s="90"/>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M40" s="74"/>
      <c r="BN40" s="74"/>
      <c r="BO40" s="74"/>
      <c r="BP40" s="74"/>
    </row>
    <row r="41" spans="1:74" x14ac:dyDescent="0.25">
      <c r="A41" s="63"/>
      <c r="B41" s="63"/>
      <c r="C41" s="63"/>
      <c r="D41" s="63"/>
      <c r="E41" s="63"/>
      <c r="F41" s="63"/>
      <c r="G41" s="63"/>
      <c r="H41" s="63"/>
      <c r="I41" s="63"/>
      <c r="J41" s="63"/>
      <c r="K41" s="63"/>
      <c r="L41" s="63"/>
      <c r="M41" s="63"/>
      <c r="N41" s="63"/>
      <c r="O41" s="63"/>
      <c r="S41" s="93" t="s">
        <v>21</v>
      </c>
      <c r="T41" s="84" t="s">
        <v>274</v>
      </c>
      <c r="U41" s="87">
        <v>90</v>
      </c>
      <c r="V41" s="87">
        <v>65</v>
      </c>
      <c r="W41" s="87">
        <f t="shared" si="0"/>
        <v>1038</v>
      </c>
      <c r="X41" s="87"/>
      <c r="Y41" s="90"/>
      <c r="Z41" s="90"/>
      <c r="AA41" s="90"/>
      <c r="AB41" s="90"/>
      <c r="AC41" s="90"/>
      <c r="AD41" s="90"/>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M41" s="74"/>
      <c r="BN41" s="74"/>
      <c r="BO41" s="74"/>
      <c r="BP41" s="74"/>
    </row>
    <row r="42" spans="1:74" x14ac:dyDescent="0.25">
      <c r="A42" s="63"/>
      <c r="B42" s="63"/>
      <c r="C42" s="63"/>
      <c r="D42" s="63"/>
      <c r="E42" s="63"/>
      <c r="F42" s="63"/>
      <c r="G42" s="63"/>
      <c r="H42" s="63"/>
      <c r="I42" s="63"/>
      <c r="J42" s="63"/>
      <c r="K42" s="63"/>
      <c r="L42" s="63"/>
      <c r="M42" s="63"/>
      <c r="N42" s="63"/>
      <c r="O42" s="63"/>
      <c r="S42" s="86" t="s">
        <v>26</v>
      </c>
      <c r="T42" s="83" t="s">
        <v>275</v>
      </c>
      <c r="U42" s="87">
        <v>90</v>
      </c>
      <c r="V42" s="87">
        <v>60</v>
      </c>
      <c r="W42" s="87">
        <f t="shared" si="0"/>
        <v>1038</v>
      </c>
      <c r="X42" s="87"/>
      <c r="Y42" s="90"/>
      <c r="Z42" s="90"/>
      <c r="AA42" s="90"/>
      <c r="AB42" s="90"/>
      <c r="AC42" s="90"/>
      <c r="AD42" s="90"/>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M42" s="74"/>
      <c r="BN42" s="74"/>
      <c r="BO42" s="74"/>
      <c r="BP42" s="74"/>
    </row>
    <row r="43" spans="1:74" x14ac:dyDescent="0.25">
      <c r="A43" s="63"/>
      <c r="B43" s="63"/>
      <c r="C43" s="63"/>
      <c r="D43" s="63"/>
      <c r="E43" s="63"/>
      <c r="F43" s="63"/>
      <c r="G43" s="63"/>
      <c r="H43" s="63"/>
      <c r="I43" s="63"/>
      <c r="J43" s="63"/>
      <c r="K43" s="63"/>
      <c r="L43" s="63"/>
      <c r="M43" s="63"/>
      <c r="N43" s="63"/>
      <c r="O43" s="63"/>
      <c r="S43" s="93" t="s">
        <v>46</v>
      </c>
      <c r="T43" s="84" t="s">
        <v>276</v>
      </c>
      <c r="U43" s="87">
        <v>100</v>
      </c>
      <c r="V43" s="87">
        <v>60</v>
      </c>
      <c r="W43" s="87">
        <f t="shared" si="0"/>
        <v>1038</v>
      </c>
      <c r="X43" s="87"/>
      <c r="Y43" s="90"/>
      <c r="Z43" s="90"/>
      <c r="AA43" s="90"/>
      <c r="AB43" s="90"/>
      <c r="AC43" s="90"/>
      <c r="AD43" s="90"/>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M43" s="74"/>
      <c r="BN43" s="74"/>
      <c r="BO43" s="74"/>
      <c r="BP43" s="74"/>
    </row>
    <row r="44" spans="1:74" x14ac:dyDescent="0.25">
      <c r="A44" s="63"/>
      <c r="B44" s="63"/>
      <c r="C44" s="63"/>
      <c r="D44" s="63"/>
      <c r="E44" s="63"/>
      <c r="F44" s="63"/>
      <c r="G44" s="63"/>
      <c r="H44" s="63"/>
      <c r="I44" s="63"/>
      <c r="J44" s="63"/>
      <c r="K44" s="63"/>
      <c r="L44" s="63"/>
      <c r="M44" s="63"/>
      <c r="N44" s="63"/>
      <c r="O44" s="63"/>
      <c r="S44" s="86" t="s">
        <v>27</v>
      </c>
      <c r="T44" s="83" t="s">
        <v>277</v>
      </c>
      <c r="U44" s="94">
        <v>115</v>
      </c>
      <c r="V44" s="87">
        <v>65</v>
      </c>
      <c r="W44" s="87">
        <f t="shared" si="0"/>
        <v>1038</v>
      </c>
      <c r="X44" s="87"/>
      <c r="Y44" s="90"/>
      <c r="Z44" s="90"/>
      <c r="AA44" s="90"/>
      <c r="AB44" s="90"/>
      <c r="AC44" s="90"/>
      <c r="AD44" s="90"/>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M44" s="74"/>
      <c r="BN44" s="74"/>
      <c r="BO44" s="74"/>
      <c r="BP44" s="74"/>
    </row>
    <row r="45" spans="1:74" x14ac:dyDescent="0.25">
      <c r="A45" s="63"/>
      <c r="B45" s="63"/>
      <c r="C45" s="63"/>
      <c r="D45" s="63"/>
      <c r="E45" s="63"/>
      <c r="F45" s="63"/>
      <c r="G45" s="63"/>
      <c r="H45" s="63"/>
      <c r="I45" s="63"/>
      <c r="J45" s="63"/>
      <c r="K45" s="63"/>
      <c r="L45" s="63"/>
      <c r="M45" s="63"/>
      <c r="N45" s="63"/>
      <c r="O45" s="63"/>
      <c r="S45" s="86" t="s">
        <v>17</v>
      </c>
      <c r="T45" s="83" t="s">
        <v>278</v>
      </c>
      <c r="U45" s="94"/>
      <c r="V45" s="87">
        <v>60</v>
      </c>
      <c r="W45" s="87">
        <f t="shared" si="0"/>
        <v>1038</v>
      </c>
      <c r="X45" s="87"/>
      <c r="Y45" s="90"/>
      <c r="Z45" s="90"/>
      <c r="AA45" s="90"/>
      <c r="AB45" s="90"/>
      <c r="AC45" s="90"/>
      <c r="AD45" s="90"/>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M45" s="74"/>
      <c r="BN45" s="74"/>
      <c r="BO45" s="74"/>
      <c r="BP45" s="74"/>
    </row>
    <row r="46" spans="1:74" x14ac:dyDescent="0.25">
      <c r="A46" s="63"/>
      <c r="B46" s="63"/>
      <c r="C46" s="63"/>
      <c r="D46" s="63"/>
      <c r="E46" s="63"/>
      <c r="F46" s="63"/>
      <c r="G46" s="63"/>
      <c r="H46" s="63"/>
      <c r="I46" s="63"/>
      <c r="J46" s="63"/>
      <c r="K46" s="63"/>
      <c r="L46" s="63"/>
      <c r="M46" s="63"/>
      <c r="N46" s="63"/>
      <c r="O46" s="63"/>
      <c r="S46" s="86" t="s">
        <v>36</v>
      </c>
      <c r="T46" s="83" t="s">
        <v>279</v>
      </c>
      <c r="U46" s="87"/>
      <c r="V46" s="87"/>
      <c r="W46" s="87">
        <f t="shared" si="0"/>
        <v>1038</v>
      </c>
      <c r="X46" s="87"/>
      <c r="Y46" s="90"/>
      <c r="Z46" s="90"/>
      <c r="AA46" s="90"/>
      <c r="AB46" s="90"/>
      <c r="AC46" s="90"/>
      <c r="AD46" s="90"/>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M46" s="74"/>
      <c r="BN46" s="74"/>
      <c r="BO46" s="74"/>
      <c r="BP46" s="74"/>
    </row>
    <row r="47" spans="1:74" x14ac:dyDescent="0.25">
      <c r="A47" s="63"/>
      <c r="B47" s="63"/>
      <c r="C47" s="63"/>
      <c r="D47" s="63"/>
      <c r="E47" s="63"/>
      <c r="F47" s="63"/>
      <c r="G47" s="63"/>
      <c r="H47" s="63"/>
      <c r="I47" s="63"/>
      <c r="J47" s="63"/>
      <c r="K47" s="63"/>
      <c r="L47" s="63"/>
      <c r="M47" s="63"/>
      <c r="N47" s="63"/>
      <c r="O47" s="63"/>
      <c r="S47" s="86" t="s">
        <v>315</v>
      </c>
      <c r="T47" s="83" t="s">
        <v>280</v>
      </c>
      <c r="U47" s="94"/>
      <c r="V47" s="87"/>
      <c r="W47" s="87">
        <f t="shared" si="0"/>
        <v>1038</v>
      </c>
      <c r="X47" s="87"/>
      <c r="Y47" s="90"/>
      <c r="Z47" s="90"/>
      <c r="AA47" s="90"/>
      <c r="AB47" s="90"/>
      <c r="AC47" s="90"/>
      <c r="AD47" s="90"/>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M47" s="74"/>
      <c r="BN47" s="74"/>
      <c r="BO47" s="74"/>
      <c r="BP47" s="74"/>
    </row>
    <row r="48" spans="1:74" x14ac:dyDescent="0.25">
      <c r="S48" s="86" t="s">
        <v>35</v>
      </c>
      <c r="T48" s="83" t="s">
        <v>281</v>
      </c>
      <c r="U48" s="87"/>
      <c r="V48" s="87"/>
      <c r="W48" s="87">
        <f t="shared" si="0"/>
        <v>1038</v>
      </c>
      <c r="X48" s="87"/>
      <c r="Y48" s="90"/>
      <c r="Z48" s="90"/>
      <c r="AA48" s="90"/>
      <c r="AB48" s="90"/>
      <c r="AC48" s="90"/>
      <c r="AD48" s="90"/>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78"/>
      <c r="BI48" s="78"/>
      <c r="BM48" s="74"/>
      <c r="BN48" s="74"/>
      <c r="BO48" s="74"/>
      <c r="BP48" s="74"/>
    </row>
    <row r="49" spans="18:68" x14ac:dyDescent="0.25">
      <c r="S49" s="86" t="s">
        <v>41</v>
      </c>
      <c r="T49" s="83" t="s">
        <v>282</v>
      </c>
      <c r="U49" s="94"/>
      <c r="V49" s="87"/>
      <c r="W49" s="87">
        <f t="shared" si="0"/>
        <v>1038</v>
      </c>
      <c r="X49" s="87"/>
      <c r="Y49" s="90"/>
      <c r="Z49" s="90"/>
      <c r="AA49" s="90"/>
      <c r="AB49" s="90"/>
      <c r="AC49" s="90"/>
      <c r="AD49" s="90"/>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78"/>
      <c r="BI49" s="78"/>
      <c r="BM49" s="74"/>
      <c r="BN49" s="74"/>
      <c r="BO49" s="74"/>
      <c r="BP49" s="74"/>
    </row>
    <row r="50" spans="18:68" x14ac:dyDescent="0.25">
      <c r="S50" s="86" t="s">
        <v>30</v>
      </c>
      <c r="T50" s="83" t="s">
        <v>283</v>
      </c>
      <c r="U50" s="94">
        <v>75</v>
      </c>
      <c r="V50" s="87">
        <v>80</v>
      </c>
      <c r="W50" s="87">
        <f t="shared" si="0"/>
        <v>1038</v>
      </c>
      <c r="X50" s="87"/>
      <c r="Y50" s="90"/>
      <c r="Z50" s="90"/>
      <c r="AA50" s="90"/>
      <c r="AB50" s="90"/>
      <c r="AC50" s="90"/>
      <c r="AD50" s="90"/>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78"/>
      <c r="BI50" s="78"/>
      <c r="BM50" s="74"/>
      <c r="BN50" s="74"/>
      <c r="BO50" s="74"/>
      <c r="BP50" s="74"/>
    </row>
    <row r="51" spans="18:68" x14ac:dyDescent="0.25">
      <c r="S51" s="86" t="s">
        <v>31</v>
      </c>
      <c r="T51" s="83" t="s">
        <v>284</v>
      </c>
      <c r="U51" s="94">
        <v>90</v>
      </c>
      <c r="V51" s="87"/>
      <c r="W51" s="87">
        <f t="shared" si="0"/>
        <v>1038</v>
      </c>
      <c r="X51" s="87"/>
      <c r="Y51" s="90"/>
      <c r="Z51" s="90"/>
      <c r="AA51" s="90"/>
      <c r="AB51" s="90"/>
      <c r="AC51" s="90"/>
      <c r="AD51" s="90"/>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78"/>
      <c r="BI51" s="78"/>
      <c r="BM51" s="74"/>
      <c r="BN51" s="74"/>
      <c r="BO51" s="74"/>
      <c r="BP51" s="74"/>
    </row>
    <row r="52" spans="18:68" x14ac:dyDescent="0.25">
      <c r="S52" s="86" t="s">
        <v>47</v>
      </c>
      <c r="T52" s="83" t="s">
        <v>276</v>
      </c>
      <c r="U52" s="94">
        <v>100</v>
      </c>
      <c r="V52" s="87">
        <v>55</v>
      </c>
      <c r="W52" s="87">
        <f t="shared" si="0"/>
        <v>1038</v>
      </c>
      <c r="X52" s="87"/>
      <c r="Y52" s="90"/>
      <c r="Z52" s="90"/>
      <c r="AA52" s="90"/>
      <c r="AB52" s="90"/>
      <c r="AC52" s="90"/>
      <c r="AD52" s="90"/>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78"/>
      <c r="BI52" s="78"/>
      <c r="BM52" s="74"/>
      <c r="BN52" s="74"/>
      <c r="BO52" s="74"/>
      <c r="BP52" s="74"/>
    </row>
    <row r="53" spans="18:68" x14ac:dyDescent="0.25">
      <c r="S53" s="86" t="s">
        <v>316</v>
      </c>
      <c r="T53" s="83" t="s">
        <v>285</v>
      </c>
      <c r="U53" s="94"/>
      <c r="V53" s="87"/>
      <c r="W53" s="87">
        <f t="shared" si="0"/>
        <v>1038</v>
      </c>
      <c r="X53" s="87"/>
      <c r="Y53" s="90"/>
      <c r="Z53" s="90"/>
      <c r="AA53" s="90"/>
      <c r="AB53" s="90"/>
      <c r="AC53" s="90"/>
      <c r="AD53" s="90"/>
      <c r="AE53" s="78"/>
      <c r="AF53" s="78"/>
      <c r="AG53" s="78"/>
      <c r="AH53" s="78"/>
      <c r="AI53" s="78"/>
      <c r="AJ53" s="78"/>
      <c r="AK53" s="78"/>
      <c r="AL53" s="78"/>
      <c r="AM53" s="78"/>
      <c r="AN53" s="78"/>
      <c r="AO53" s="78"/>
      <c r="AP53" s="78"/>
      <c r="AQ53" s="78"/>
      <c r="AR53" s="78"/>
      <c r="AS53" s="78"/>
      <c r="AT53" s="78"/>
      <c r="AU53" s="78"/>
      <c r="AV53" s="78"/>
      <c r="AW53" s="78"/>
      <c r="AX53" s="78"/>
      <c r="AY53" s="78"/>
      <c r="AZ53" s="78"/>
      <c r="BA53" s="78"/>
      <c r="BB53" s="78"/>
      <c r="BC53" s="78"/>
      <c r="BD53" s="78"/>
      <c r="BE53" s="78"/>
      <c r="BF53" s="78"/>
      <c r="BG53" s="78"/>
      <c r="BH53" s="78"/>
      <c r="BI53" s="78"/>
      <c r="BM53" s="74"/>
      <c r="BN53" s="74"/>
      <c r="BO53" s="74"/>
      <c r="BP53" s="74"/>
    </row>
    <row r="54" spans="18:68" x14ac:dyDescent="0.25">
      <c r="S54" s="86" t="s">
        <v>18</v>
      </c>
      <c r="T54" s="83" t="s">
        <v>286</v>
      </c>
      <c r="U54" s="94"/>
      <c r="V54" s="87"/>
      <c r="W54" s="87">
        <f t="shared" si="0"/>
        <v>1038</v>
      </c>
      <c r="X54" s="87"/>
      <c r="Y54" s="90"/>
      <c r="Z54" s="90"/>
      <c r="AA54" s="90"/>
      <c r="AB54" s="90"/>
      <c r="AC54" s="90"/>
      <c r="AD54" s="90"/>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M54" s="74"/>
      <c r="BN54" s="74"/>
      <c r="BO54" s="74"/>
      <c r="BP54" s="74"/>
    </row>
    <row r="55" spans="18:68" x14ac:dyDescent="0.25">
      <c r="S55" s="78" t="s">
        <v>42</v>
      </c>
      <c r="T55" s="83" t="s">
        <v>287</v>
      </c>
      <c r="U55" s="94"/>
      <c r="V55" s="87"/>
      <c r="W55" s="87">
        <f t="shared" si="0"/>
        <v>1038</v>
      </c>
      <c r="X55" s="87"/>
      <c r="Y55" s="90"/>
      <c r="Z55" s="90"/>
      <c r="AA55" s="90"/>
      <c r="AB55" s="90"/>
      <c r="AC55" s="90"/>
      <c r="AD55" s="90"/>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M55" s="74"/>
      <c r="BN55" s="74"/>
      <c r="BO55" s="74"/>
      <c r="BP55" s="74"/>
    </row>
    <row r="56" spans="18:68" x14ac:dyDescent="0.25">
      <c r="S56" s="86" t="s">
        <v>32</v>
      </c>
      <c r="T56" s="83" t="s">
        <v>288</v>
      </c>
      <c r="U56" s="94">
        <v>125</v>
      </c>
      <c r="V56" s="87"/>
      <c r="W56" s="87">
        <f t="shared" si="0"/>
        <v>1038</v>
      </c>
      <c r="X56" s="87"/>
      <c r="Y56" s="90"/>
      <c r="Z56" s="90"/>
      <c r="AA56" s="90"/>
      <c r="AB56" s="90"/>
      <c r="AC56" s="90"/>
      <c r="AD56" s="90"/>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row>
    <row r="57" spans="18:68" x14ac:dyDescent="0.25">
      <c r="R57" s="95"/>
      <c r="S57" s="78"/>
      <c r="T57" s="78"/>
      <c r="U57" s="90"/>
      <c r="V57" s="90"/>
      <c r="W57" s="87">
        <f t="shared" si="0"/>
        <v>1038</v>
      </c>
      <c r="X57" s="87"/>
      <c r="Y57" s="90"/>
      <c r="Z57" s="90"/>
      <c r="AA57" s="90"/>
      <c r="AB57" s="90"/>
      <c r="AC57" s="90"/>
      <c r="AD57" s="90"/>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row>
    <row r="58" spans="18:68" x14ac:dyDescent="0.25">
      <c r="R58" s="95"/>
      <c r="S58" s="78"/>
      <c r="T58" s="78"/>
      <c r="U58" s="90"/>
      <c r="V58" s="90"/>
      <c r="W58" s="90"/>
      <c r="X58" s="90"/>
      <c r="Y58" s="90"/>
      <c r="Z58" s="90"/>
      <c r="AA58" s="90"/>
      <c r="AB58" s="90"/>
      <c r="AC58" s="90"/>
      <c r="AD58" s="90"/>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row>
    <row r="59" spans="18:68" x14ac:dyDescent="0.25">
      <c r="R59" s="95"/>
      <c r="S59" s="78"/>
      <c r="T59" s="78"/>
      <c r="U59" s="90"/>
      <c r="V59" s="90"/>
      <c r="W59" s="90"/>
      <c r="X59" s="90"/>
      <c r="Y59" s="90"/>
      <c r="Z59" s="90"/>
      <c r="AA59" s="90"/>
      <c r="AB59" s="90"/>
      <c r="AC59" s="90"/>
      <c r="AD59" s="90"/>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row>
    <row r="60" spans="18:68" x14ac:dyDescent="0.25">
      <c r="R60" s="95"/>
      <c r="S60" s="78"/>
      <c r="T60" s="78"/>
      <c r="U60" s="90"/>
      <c r="V60" s="90"/>
      <c r="W60" s="90"/>
      <c r="X60" s="90"/>
      <c r="Y60" s="90"/>
      <c r="Z60" s="90"/>
      <c r="AA60" s="90"/>
      <c r="AB60" s="90"/>
      <c r="AC60" s="90"/>
      <c r="AD60" s="90"/>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row>
    <row r="61" spans="18:68" x14ac:dyDescent="0.25">
      <c r="R61" s="95"/>
      <c r="S61" s="78"/>
      <c r="T61" s="78"/>
      <c r="U61" s="90"/>
      <c r="V61" s="90"/>
      <c r="W61" s="90"/>
      <c r="X61" s="90"/>
      <c r="Y61" s="90"/>
      <c r="Z61" s="90"/>
      <c r="AA61" s="90"/>
      <c r="AB61" s="90"/>
      <c r="AC61" s="90"/>
      <c r="AD61" s="90"/>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row>
    <row r="62" spans="18:68" x14ac:dyDescent="0.25">
      <c r="R62" s="95"/>
      <c r="S62" s="78"/>
      <c r="T62" s="78"/>
      <c r="U62" s="90"/>
      <c r="V62" s="90"/>
      <c r="W62" s="90"/>
      <c r="X62" s="90"/>
      <c r="Y62" s="90"/>
      <c r="Z62" s="90"/>
      <c r="AA62" s="90"/>
      <c r="AB62" s="90"/>
      <c r="AC62" s="90"/>
      <c r="AD62" s="90"/>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row>
    <row r="63" spans="18:68" x14ac:dyDescent="0.25">
      <c r="R63" s="95"/>
      <c r="S63" s="78"/>
      <c r="T63" s="78"/>
      <c r="U63" s="90"/>
      <c r="V63" s="90"/>
      <c r="W63" s="90"/>
      <c r="X63" s="90"/>
      <c r="Y63" s="90"/>
      <c r="Z63" s="90"/>
      <c r="AA63" s="90"/>
      <c r="AB63" s="90"/>
      <c r="AC63" s="90"/>
      <c r="AD63" s="90"/>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row>
    <row r="64" spans="18:68" x14ac:dyDescent="0.25">
      <c r="R64" s="95"/>
      <c r="S64" s="78"/>
      <c r="T64" s="78"/>
      <c r="U64" s="90"/>
      <c r="V64" s="90"/>
      <c r="W64" s="90"/>
      <c r="X64" s="90"/>
      <c r="Y64" s="90"/>
      <c r="Z64" s="90"/>
      <c r="AA64" s="90"/>
      <c r="AB64" s="90"/>
      <c r="AC64" s="90"/>
      <c r="AD64" s="90"/>
      <c r="AE64" s="78"/>
      <c r="AF64" s="78"/>
      <c r="AG64" s="78"/>
      <c r="AH64" s="78"/>
      <c r="AI64" s="78"/>
      <c r="AJ64" s="78"/>
      <c r="AK64" s="78"/>
      <c r="AL64" s="78"/>
      <c r="AM64" s="78"/>
      <c r="AN64" s="78"/>
      <c r="AO64" s="78"/>
      <c r="AP64" s="78"/>
      <c r="AQ64" s="78"/>
      <c r="AR64" s="78"/>
      <c r="AS64" s="78"/>
      <c r="AT64" s="78"/>
      <c r="AU64" s="78"/>
      <c r="AV64" s="78"/>
      <c r="AW64" s="78"/>
      <c r="AX64" s="78"/>
      <c r="AY64" s="78"/>
      <c r="AZ64" s="78"/>
      <c r="BA64" s="78"/>
      <c r="BB64" s="78"/>
      <c r="BC64" s="78"/>
      <c r="BD64" s="78"/>
      <c r="BE64" s="78"/>
      <c r="BF64" s="78"/>
      <c r="BG64" s="78"/>
      <c r="BH64" s="78"/>
      <c r="BI64" s="78"/>
    </row>
    <row r="65" spans="18:61" x14ac:dyDescent="0.25">
      <c r="R65" s="95"/>
      <c r="S65" s="78"/>
      <c r="T65" s="78"/>
      <c r="U65" s="90"/>
      <c r="V65" s="90"/>
      <c r="W65" s="90"/>
      <c r="X65" s="90"/>
      <c r="Y65" s="90"/>
      <c r="Z65" s="90"/>
      <c r="AA65" s="90"/>
      <c r="AB65" s="90"/>
      <c r="AC65" s="90"/>
      <c r="AD65" s="90"/>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row>
    <row r="66" spans="18:61" x14ac:dyDescent="0.25">
      <c r="R66" s="95"/>
      <c r="S66" s="78"/>
      <c r="T66" s="78"/>
      <c r="U66" s="90"/>
      <c r="V66" s="90"/>
      <c r="W66" s="90"/>
      <c r="X66" s="90"/>
      <c r="Y66" s="90"/>
      <c r="Z66" s="90"/>
      <c r="AA66" s="90"/>
      <c r="AB66" s="90"/>
      <c r="AC66" s="90"/>
      <c r="AD66" s="90"/>
      <c r="AE66" s="78"/>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78"/>
      <c r="BG66" s="78"/>
      <c r="BH66" s="78"/>
      <c r="BI66" s="78"/>
    </row>
    <row r="67" spans="18:61" x14ac:dyDescent="0.25">
      <c r="R67" s="95"/>
      <c r="S67" s="78"/>
      <c r="T67" s="78"/>
      <c r="U67" s="90"/>
      <c r="V67" s="90"/>
      <c r="W67" s="90"/>
      <c r="X67" s="90"/>
      <c r="Y67" s="90"/>
      <c r="Z67" s="90"/>
      <c r="AA67" s="90"/>
      <c r="AB67" s="90"/>
      <c r="AC67" s="90"/>
      <c r="AD67" s="90"/>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row>
    <row r="68" spans="18:61" x14ac:dyDescent="0.25">
      <c r="R68" s="95"/>
      <c r="S68" s="78"/>
      <c r="T68" s="78"/>
      <c r="U68" s="90"/>
      <c r="V68" s="90"/>
      <c r="W68" s="90"/>
      <c r="X68" s="90"/>
      <c r="Y68" s="90"/>
      <c r="Z68" s="90"/>
      <c r="AA68" s="90"/>
      <c r="AB68" s="90"/>
      <c r="AC68" s="90"/>
      <c r="AD68" s="90"/>
      <c r="AE68" s="78"/>
      <c r="AF68" s="78"/>
      <c r="AG68" s="78"/>
      <c r="AH68" s="78"/>
      <c r="AI68" s="78"/>
      <c r="AJ68" s="78"/>
      <c r="AK68" s="78"/>
      <c r="AL68" s="78"/>
      <c r="AM68" s="78"/>
      <c r="AN68" s="78"/>
      <c r="AO68" s="78"/>
      <c r="AP68" s="78"/>
      <c r="AQ68" s="78"/>
      <c r="AR68" s="78"/>
      <c r="AS68" s="78"/>
      <c r="AT68" s="78"/>
      <c r="AU68" s="78"/>
      <c r="AV68" s="78"/>
      <c r="AW68" s="78"/>
      <c r="AX68" s="78"/>
      <c r="AY68" s="78"/>
      <c r="AZ68" s="78"/>
      <c r="BA68" s="78"/>
      <c r="BB68" s="78"/>
      <c r="BC68" s="78"/>
      <c r="BD68" s="78"/>
      <c r="BE68" s="78"/>
      <c r="BF68" s="78"/>
      <c r="BG68" s="78"/>
      <c r="BH68" s="78"/>
      <c r="BI68" s="78"/>
    </row>
    <row r="69" spans="18:61" x14ac:dyDescent="0.25">
      <c r="R69" s="95"/>
      <c r="S69" s="90"/>
      <c r="T69" s="90"/>
      <c r="U69" s="90"/>
      <c r="V69" s="90"/>
      <c r="W69" s="90"/>
      <c r="X69" s="90"/>
      <c r="Y69" s="90"/>
      <c r="Z69" s="90"/>
      <c r="AA69" s="90"/>
      <c r="AB69" s="90"/>
      <c r="AC69" s="90"/>
      <c r="AD69" s="90"/>
      <c r="AE69" s="78"/>
      <c r="AF69" s="78"/>
      <c r="AG69" s="78"/>
      <c r="AH69" s="78"/>
      <c r="AI69" s="78"/>
      <c r="AJ69" s="78"/>
      <c r="AK69" s="78"/>
      <c r="AL69" s="78"/>
      <c r="AM69" s="78"/>
      <c r="AN69" s="78"/>
      <c r="AO69" s="78"/>
      <c r="AP69" s="78"/>
      <c r="AQ69" s="78"/>
      <c r="AR69" s="78"/>
      <c r="AS69" s="78"/>
      <c r="AT69" s="78"/>
      <c r="AU69" s="78"/>
      <c r="AV69" s="78"/>
      <c r="AW69" s="78"/>
      <c r="AX69" s="78"/>
      <c r="AY69" s="78"/>
      <c r="AZ69" s="78"/>
      <c r="BA69" s="78"/>
      <c r="BB69" s="78"/>
      <c r="BC69" s="78"/>
      <c r="BD69" s="78"/>
      <c r="BE69" s="78"/>
      <c r="BF69" s="78"/>
      <c r="BG69" s="78"/>
      <c r="BH69" s="78"/>
      <c r="BI69" s="78"/>
    </row>
    <row r="70" spans="18:61" x14ac:dyDescent="0.25">
      <c r="R70" s="95"/>
      <c r="S70" s="90"/>
      <c r="T70" s="90"/>
      <c r="U70" s="90"/>
      <c r="V70" s="90"/>
      <c r="W70" s="90"/>
      <c r="X70" s="90"/>
      <c r="Y70" s="90"/>
      <c r="Z70" s="90"/>
      <c r="AA70" s="90"/>
      <c r="AB70" s="90"/>
      <c r="AC70" s="90"/>
      <c r="AD70" s="90"/>
      <c r="AE70" s="78"/>
      <c r="AF70" s="78"/>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row>
    <row r="71" spans="18:61" x14ac:dyDescent="0.25">
      <c r="R71" s="95"/>
      <c r="S71" s="90"/>
      <c r="T71" s="90"/>
      <c r="U71" s="90"/>
      <c r="V71" s="90"/>
      <c r="W71" s="90"/>
      <c r="X71" s="90"/>
      <c r="Y71" s="90"/>
      <c r="Z71" s="90"/>
      <c r="AA71" s="90"/>
      <c r="AB71" s="90"/>
      <c r="AC71" s="90"/>
      <c r="AD71" s="90"/>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row>
    <row r="72" spans="18:61" x14ac:dyDescent="0.25">
      <c r="R72" s="95"/>
      <c r="S72" s="90" t="s">
        <v>317</v>
      </c>
      <c r="T72" s="87">
        <f>V35</f>
        <v>0</v>
      </c>
      <c r="U72" s="90"/>
      <c r="V72" s="90"/>
      <c r="W72" s="90"/>
      <c r="X72" s="90"/>
      <c r="Y72" s="90"/>
      <c r="Z72" s="90"/>
      <c r="AA72" s="90"/>
      <c r="AB72" s="90"/>
      <c r="AC72" s="90"/>
      <c r="AD72" s="90"/>
      <c r="AE72" s="78"/>
      <c r="AF72" s="78"/>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row>
    <row r="73" spans="18:61" x14ac:dyDescent="0.25">
      <c r="R73" s="95"/>
      <c r="S73" s="90" t="s">
        <v>318</v>
      </c>
      <c r="T73" s="87">
        <f>V36</f>
        <v>0</v>
      </c>
      <c r="U73" s="90"/>
      <c r="V73" s="90"/>
      <c r="W73" s="90"/>
      <c r="X73" s="90"/>
      <c r="Y73" s="90"/>
      <c r="Z73" s="90"/>
      <c r="AA73" s="90"/>
      <c r="AB73" s="90"/>
      <c r="AC73" s="90"/>
      <c r="AD73" s="90"/>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row>
    <row r="74" spans="18:61" x14ac:dyDescent="0.25">
      <c r="R74" s="95"/>
      <c r="S74" s="90" t="s">
        <v>319</v>
      </c>
      <c r="T74" s="87">
        <f>V37</f>
        <v>0</v>
      </c>
      <c r="U74" s="90"/>
      <c r="V74" s="90"/>
      <c r="W74" s="90"/>
      <c r="X74" s="90"/>
      <c r="Y74" s="90"/>
      <c r="Z74" s="90"/>
      <c r="AA74" s="90"/>
      <c r="AB74" s="90"/>
      <c r="AC74" s="90"/>
      <c r="AD74" s="90"/>
      <c r="AE74" s="78"/>
      <c r="AF74" s="78"/>
      <c r="AG74" s="78"/>
      <c r="AH74" s="78"/>
      <c r="AI74" s="78"/>
      <c r="AJ74" s="78"/>
      <c r="AK74" s="78"/>
      <c r="AL74" s="78"/>
      <c r="AM74" s="78"/>
      <c r="AN74" s="78"/>
      <c r="AO74" s="78"/>
      <c r="AP74" s="78"/>
      <c r="AQ74" s="78"/>
      <c r="AR74" s="78"/>
      <c r="AS74" s="78"/>
      <c r="AT74" s="78"/>
      <c r="AU74" s="78"/>
      <c r="AV74" s="78"/>
      <c r="AW74" s="78"/>
      <c r="AX74" s="78"/>
      <c r="AY74" s="78"/>
      <c r="AZ74" s="78"/>
      <c r="BA74" s="78"/>
      <c r="BB74" s="78"/>
      <c r="BC74" s="78"/>
      <c r="BD74" s="78"/>
      <c r="BE74" s="78"/>
      <c r="BF74" s="78"/>
      <c r="BG74" s="78"/>
      <c r="BH74" s="78"/>
      <c r="BI74" s="78"/>
    </row>
    <row r="75" spans="18:61" x14ac:dyDescent="0.25">
      <c r="R75" s="95"/>
      <c r="S75" s="90" t="s">
        <v>320</v>
      </c>
      <c r="T75" s="87">
        <f>V38</f>
        <v>0</v>
      </c>
      <c r="U75" s="90"/>
      <c r="V75" s="90"/>
      <c r="W75" s="90"/>
      <c r="X75" s="90"/>
      <c r="Y75" s="90"/>
      <c r="Z75" s="90"/>
      <c r="AA75" s="90"/>
      <c r="AB75" s="90"/>
      <c r="AC75" s="90"/>
      <c r="AD75" s="90"/>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row>
    <row r="76" spans="18:61" x14ac:dyDescent="0.25">
      <c r="R76" s="95"/>
      <c r="S76" s="90" t="s">
        <v>321</v>
      </c>
      <c r="T76" s="87">
        <f>V39</f>
        <v>0</v>
      </c>
      <c r="U76" s="90"/>
      <c r="V76" s="90"/>
      <c r="W76" s="90"/>
      <c r="X76" s="90"/>
      <c r="Y76" s="90"/>
      <c r="Z76" s="90"/>
      <c r="AA76" s="90"/>
      <c r="AB76" s="90"/>
      <c r="AC76" s="90"/>
      <c r="AD76" s="90"/>
      <c r="AE76" s="78"/>
      <c r="AF76" s="78"/>
      <c r="AG76" s="78"/>
      <c r="AH76" s="78"/>
      <c r="AI76" s="78"/>
      <c r="AJ76" s="78"/>
      <c r="AK76" s="78"/>
      <c r="AL76" s="78"/>
      <c r="AM76" s="78"/>
      <c r="AN76" s="78"/>
      <c r="AO76" s="78"/>
      <c r="AP76" s="78"/>
      <c r="AQ76" s="78"/>
      <c r="AR76" s="78"/>
      <c r="AS76" s="78"/>
      <c r="AT76" s="78"/>
      <c r="AU76" s="78"/>
      <c r="AV76" s="78"/>
      <c r="AW76" s="78"/>
      <c r="AX76" s="78"/>
      <c r="AY76" s="78"/>
      <c r="AZ76" s="78"/>
      <c r="BA76" s="78"/>
      <c r="BB76" s="78"/>
      <c r="BC76" s="78"/>
      <c r="BD76" s="78"/>
      <c r="BE76" s="78"/>
      <c r="BF76" s="78"/>
      <c r="BG76" s="78"/>
      <c r="BH76" s="78"/>
      <c r="BI76" s="78"/>
    </row>
    <row r="77" spans="18:61" x14ac:dyDescent="0.25">
      <c r="R77" s="95"/>
      <c r="S77" s="90" t="s">
        <v>322</v>
      </c>
      <c r="T77" s="87" t="e">
        <f>#REF!</f>
        <v>#REF!</v>
      </c>
      <c r="U77" s="90"/>
      <c r="V77" s="90"/>
      <c r="W77" s="90"/>
      <c r="X77" s="90"/>
      <c r="Y77" s="90"/>
      <c r="Z77" s="90"/>
      <c r="AA77" s="90"/>
      <c r="AB77" s="90"/>
      <c r="AC77" s="90"/>
      <c r="AD77" s="90"/>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row>
    <row r="78" spans="18:61" x14ac:dyDescent="0.25">
      <c r="R78" s="95"/>
      <c r="S78" s="90" t="s">
        <v>323</v>
      </c>
      <c r="T78" s="87">
        <v>570</v>
      </c>
      <c r="U78" s="90"/>
      <c r="V78" s="90"/>
      <c r="W78" s="90"/>
      <c r="X78" s="90"/>
      <c r="Y78" s="90"/>
      <c r="Z78" s="90"/>
      <c r="AA78" s="90"/>
      <c r="AB78" s="90"/>
      <c r="AC78" s="90"/>
      <c r="AD78" s="90"/>
      <c r="AE78" s="78"/>
      <c r="AF78" s="78"/>
      <c r="AG78" s="78"/>
      <c r="AH78" s="78"/>
      <c r="AI78" s="78"/>
      <c r="AJ78" s="78"/>
      <c r="AK78" s="78"/>
      <c r="AL78" s="78"/>
      <c r="AM78" s="78"/>
      <c r="AN78" s="78"/>
      <c r="AO78" s="78"/>
      <c r="AP78" s="78"/>
      <c r="AQ78" s="78"/>
      <c r="AR78" s="78"/>
      <c r="AS78" s="78"/>
      <c r="AT78" s="78"/>
      <c r="AU78" s="78"/>
      <c r="AV78" s="78"/>
      <c r="AW78" s="78"/>
      <c r="AX78" s="78"/>
      <c r="AY78" s="78"/>
      <c r="AZ78" s="78"/>
      <c r="BA78" s="78"/>
      <c r="BB78" s="78"/>
      <c r="BC78" s="78"/>
      <c r="BD78" s="78"/>
      <c r="BE78" s="78"/>
      <c r="BF78" s="78"/>
      <c r="BG78" s="78"/>
      <c r="BH78" s="78"/>
      <c r="BI78" s="78"/>
    </row>
    <row r="79" spans="18:61" x14ac:dyDescent="0.25">
      <c r="R79" s="95"/>
      <c r="S79" s="90" t="s">
        <v>324</v>
      </c>
      <c r="T79" s="87">
        <v>550</v>
      </c>
      <c r="U79" s="90"/>
      <c r="V79" s="90"/>
      <c r="W79" s="90"/>
      <c r="X79" s="90"/>
      <c r="Y79" s="90"/>
      <c r="Z79" s="90"/>
      <c r="AA79" s="90"/>
      <c r="AB79" s="90"/>
      <c r="AC79" s="90"/>
      <c r="AD79" s="90"/>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78"/>
      <c r="BF79" s="78"/>
      <c r="BG79" s="78"/>
      <c r="BH79" s="78"/>
      <c r="BI79" s="78"/>
    </row>
    <row r="80" spans="18:61" x14ac:dyDescent="0.25">
      <c r="R80" s="95"/>
      <c r="S80" s="90" t="s">
        <v>325</v>
      </c>
      <c r="T80" s="87">
        <v>560</v>
      </c>
      <c r="U80" s="90"/>
      <c r="V80" s="90"/>
      <c r="W80" s="90"/>
      <c r="X80" s="90"/>
      <c r="Y80" s="90"/>
      <c r="Z80" s="90"/>
      <c r="AA80" s="90"/>
      <c r="AB80" s="90"/>
      <c r="AC80" s="90"/>
      <c r="AD80" s="90"/>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c r="BE80" s="78"/>
      <c r="BF80" s="78"/>
      <c r="BG80" s="78"/>
      <c r="BH80" s="78"/>
      <c r="BI80" s="78"/>
    </row>
    <row r="81" spans="18:61" x14ac:dyDescent="0.25">
      <c r="R81" s="95"/>
      <c r="S81" s="90" t="s">
        <v>326</v>
      </c>
      <c r="T81" s="87">
        <v>310</v>
      </c>
      <c r="U81" s="90"/>
      <c r="V81" s="90"/>
      <c r="W81" s="90"/>
      <c r="X81" s="90"/>
      <c r="Y81" s="90"/>
      <c r="Z81" s="90"/>
      <c r="AA81" s="90"/>
      <c r="AB81" s="90"/>
      <c r="AC81" s="90"/>
      <c r="AD81" s="90"/>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row>
    <row r="82" spans="18:61" x14ac:dyDescent="0.25">
      <c r="R82" s="95"/>
      <c r="S82" s="90" t="s">
        <v>327</v>
      </c>
      <c r="T82" s="87">
        <v>340</v>
      </c>
      <c r="U82" s="90"/>
      <c r="V82" s="90"/>
      <c r="W82" s="90"/>
      <c r="X82" s="90"/>
      <c r="Y82" s="90"/>
      <c r="Z82" s="90"/>
      <c r="AA82" s="90"/>
      <c r="AB82" s="90"/>
      <c r="AC82" s="90"/>
      <c r="AD82" s="90"/>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c r="BC82" s="78"/>
      <c r="BD82" s="78"/>
      <c r="BE82" s="78"/>
      <c r="BF82" s="78"/>
      <c r="BG82" s="78"/>
      <c r="BH82" s="78"/>
      <c r="BI82" s="78"/>
    </row>
    <row r="83" spans="18:61" x14ac:dyDescent="0.25">
      <c r="R83" s="95"/>
      <c r="S83" s="90" t="s">
        <v>328</v>
      </c>
      <c r="T83" s="87">
        <v>300</v>
      </c>
      <c r="U83" s="90"/>
      <c r="V83" s="90"/>
      <c r="W83" s="90"/>
      <c r="X83" s="90"/>
      <c r="Y83" s="90"/>
      <c r="Z83" s="90"/>
      <c r="AA83" s="90"/>
      <c r="AB83" s="90"/>
      <c r="AC83" s="90"/>
      <c r="AD83" s="90"/>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row>
    <row r="84" spans="18:61" x14ac:dyDescent="0.25">
      <c r="R84" s="95"/>
      <c r="S84" s="90" t="s">
        <v>329</v>
      </c>
      <c r="T84" s="87">
        <v>320</v>
      </c>
      <c r="U84" s="95"/>
      <c r="V84" s="95"/>
      <c r="W84" s="95"/>
      <c r="X84" s="95"/>
      <c r="Y84" s="95"/>
      <c r="Z84" s="95"/>
      <c r="AA84" s="95"/>
      <c r="AB84" s="95"/>
      <c r="AC84" s="95"/>
      <c r="AD84" s="95"/>
    </row>
    <row r="85" spans="18:61" x14ac:dyDescent="0.25">
      <c r="R85" s="95"/>
      <c r="S85" s="90" t="s">
        <v>330</v>
      </c>
      <c r="T85" s="87">
        <v>330</v>
      </c>
      <c r="U85" s="95"/>
      <c r="V85" s="95"/>
      <c r="W85" s="95"/>
      <c r="X85" s="95"/>
      <c r="Y85" s="95"/>
      <c r="Z85" s="95"/>
      <c r="AA85" s="95"/>
      <c r="AB85" s="95"/>
      <c r="AC85" s="95"/>
      <c r="AD85" s="95"/>
    </row>
    <row r="86" spans="18:61" x14ac:dyDescent="0.25">
      <c r="R86" s="95"/>
      <c r="S86" s="90" t="s">
        <v>331</v>
      </c>
      <c r="T86" s="87">
        <v>500</v>
      </c>
      <c r="U86" s="95"/>
      <c r="V86" s="95"/>
      <c r="W86" s="95"/>
      <c r="X86" s="95"/>
      <c r="Y86" s="95"/>
      <c r="Z86" s="95"/>
      <c r="AA86" s="95"/>
      <c r="AB86" s="95"/>
      <c r="AC86" s="95"/>
      <c r="AD86" s="95"/>
    </row>
    <row r="87" spans="18:61" x14ac:dyDescent="0.25">
      <c r="R87" s="95"/>
      <c r="S87" s="90" t="s">
        <v>332</v>
      </c>
      <c r="T87" s="87">
        <v>530</v>
      </c>
      <c r="U87" s="95"/>
      <c r="V87" s="95"/>
      <c r="W87" s="95"/>
      <c r="X87" s="95"/>
      <c r="Y87" s="95"/>
      <c r="Z87" s="95"/>
      <c r="AA87" s="95"/>
      <c r="AB87" s="95"/>
      <c r="AC87" s="95"/>
      <c r="AD87" s="95"/>
    </row>
    <row r="88" spans="18:61" x14ac:dyDescent="0.25">
      <c r="R88" s="95"/>
      <c r="S88" s="90" t="s">
        <v>333</v>
      </c>
      <c r="T88" s="87">
        <v>510</v>
      </c>
      <c r="U88" s="95"/>
      <c r="V88" s="95"/>
      <c r="W88" s="95"/>
      <c r="X88" s="95"/>
      <c r="Y88" s="95"/>
      <c r="Z88" s="95"/>
      <c r="AA88" s="95"/>
      <c r="AB88" s="95"/>
      <c r="AC88" s="95"/>
      <c r="AD88" s="95"/>
    </row>
    <row r="89" spans="18:61" x14ac:dyDescent="0.25">
      <c r="R89" s="95"/>
      <c r="S89" s="90" t="s">
        <v>334</v>
      </c>
      <c r="T89" s="87">
        <v>520</v>
      </c>
      <c r="U89" s="95"/>
      <c r="V89" s="95"/>
      <c r="W89" s="95"/>
      <c r="X89" s="95"/>
      <c r="Y89" s="95"/>
      <c r="Z89" s="95"/>
      <c r="AA89" s="95"/>
      <c r="AB89" s="95"/>
      <c r="AC89" s="95"/>
      <c r="AD89" s="95"/>
    </row>
    <row r="90" spans="18:61" x14ac:dyDescent="0.25">
      <c r="R90" s="95"/>
      <c r="S90" s="90" t="s">
        <v>335</v>
      </c>
      <c r="T90" s="87">
        <v>590</v>
      </c>
      <c r="U90" s="95"/>
      <c r="V90" s="95"/>
      <c r="W90" s="95"/>
      <c r="X90" s="95"/>
      <c r="Y90" s="95"/>
      <c r="Z90" s="95"/>
      <c r="AA90" s="95"/>
      <c r="AB90" s="95"/>
      <c r="AC90" s="95"/>
      <c r="AD90" s="95"/>
    </row>
    <row r="91" spans="18:61" x14ac:dyDescent="0.25">
      <c r="R91" s="95"/>
      <c r="S91" s="90" t="s">
        <v>336</v>
      </c>
      <c r="T91" s="87">
        <v>580</v>
      </c>
      <c r="U91" s="95"/>
      <c r="V91" s="95"/>
      <c r="W91" s="95"/>
      <c r="X91" s="95"/>
      <c r="Y91" s="95"/>
      <c r="Z91" s="95"/>
      <c r="AA91" s="95"/>
      <c r="AB91" s="95"/>
      <c r="AC91" s="95"/>
      <c r="AD91" s="95"/>
    </row>
    <row r="92" spans="18:61" x14ac:dyDescent="0.25">
      <c r="R92" s="95"/>
      <c r="S92" s="90" t="s">
        <v>337</v>
      </c>
      <c r="T92" s="87">
        <v>600</v>
      </c>
      <c r="U92" s="95"/>
      <c r="V92" s="95"/>
      <c r="W92" s="95"/>
      <c r="X92" s="95"/>
      <c r="Y92" s="95"/>
      <c r="Z92" s="95"/>
      <c r="AA92" s="95"/>
      <c r="AB92" s="95"/>
      <c r="AC92" s="95"/>
      <c r="AD92" s="95"/>
    </row>
    <row r="93" spans="18:61" x14ac:dyDescent="0.25">
      <c r="R93" s="95"/>
      <c r="S93" s="95"/>
      <c r="T93" s="95"/>
      <c r="U93" s="95"/>
      <c r="V93" s="95"/>
      <c r="W93" s="95"/>
      <c r="X93" s="95"/>
      <c r="Y93" s="95"/>
      <c r="Z93" s="95"/>
      <c r="AA93" s="95"/>
      <c r="AB93" s="95"/>
      <c r="AC93" s="95"/>
      <c r="AD93" s="95"/>
    </row>
    <row r="94" spans="18:61" x14ac:dyDescent="0.25">
      <c r="R94" s="95"/>
      <c r="S94" s="95"/>
      <c r="T94" s="95"/>
      <c r="U94" s="95"/>
      <c r="V94" s="95"/>
      <c r="W94" s="95"/>
      <c r="X94" s="95"/>
      <c r="Y94" s="95"/>
      <c r="Z94" s="95"/>
      <c r="AA94" s="95"/>
      <c r="AB94" s="95"/>
      <c r="AC94" s="95"/>
      <c r="AD94" s="95"/>
    </row>
    <row r="95" spans="18:61" x14ac:dyDescent="0.25">
      <c r="R95" s="95"/>
      <c r="S95" s="95"/>
      <c r="T95" s="95"/>
      <c r="U95" s="95"/>
      <c r="V95" s="95"/>
      <c r="W95" s="95"/>
      <c r="X95" s="95"/>
      <c r="Y95" s="95"/>
      <c r="Z95" s="95"/>
      <c r="AA95" s="95"/>
      <c r="AB95" s="95"/>
      <c r="AC95" s="95"/>
      <c r="AD95" s="95"/>
    </row>
    <row r="96" spans="18:61" x14ac:dyDescent="0.25">
      <c r="R96" s="95"/>
      <c r="S96" s="95"/>
      <c r="T96" s="95"/>
      <c r="U96" s="95"/>
      <c r="V96" s="95"/>
      <c r="W96" s="95"/>
      <c r="X96" s="95"/>
      <c r="Y96" s="95"/>
      <c r="Z96" s="95"/>
      <c r="AA96" s="95"/>
      <c r="AB96" s="95"/>
      <c r="AC96" s="95"/>
      <c r="AD96" s="95"/>
    </row>
    <row r="97" spans="18:30" x14ac:dyDescent="0.25">
      <c r="R97" s="95"/>
      <c r="S97" s="95"/>
      <c r="T97" s="95"/>
      <c r="U97" s="95"/>
      <c r="V97" s="95"/>
      <c r="W97" s="95"/>
      <c r="X97" s="95"/>
      <c r="Y97" s="95"/>
      <c r="Z97" s="95"/>
      <c r="AA97" s="95"/>
      <c r="AB97" s="95"/>
      <c r="AC97" s="95"/>
      <c r="AD97" s="95"/>
    </row>
    <row r="98" spans="18:30" x14ac:dyDescent="0.25">
      <c r="R98" s="95"/>
      <c r="S98" s="95"/>
      <c r="T98" s="95"/>
      <c r="U98" s="95"/>
      <c r="V98" s="95"/>
      <c r="W98" s="95"/>
      <c r="X98" s="95"/>
      <c r="Y98" s="95"/>
      <c r="Z98" s="95"/>
      <c r="AA98" s="95"/>
      <c r="AB98" s="95"/>
      <c r="AC98" s="95"/>
      <c r="AD98" s="95"/>
    </row>
    <row r="99" spans="18:30" x14ac:dyDescent="0.25">
      <c r="R99" s="95"/>
      <c r="S99" s="95"/>
      <c r="T99" s="95"/>
      <c r="U99" s="95"/>
      <c r="V99" s="95"/>
      <c r="W99" s="95"/>
      <c r="X99" s="95"/>
      <c r="Y99" s="95"/>
      <c r="Z99" s="95"/>
      <c r="AA99" s="95"/>
      <c r="AB99" s="95"/>
      <c r="AC99" s="95"/>
      <c r="AD99" s="95"/>
    </row>
    <row r="100" spans="18:30" x14ac:dyDescent="0.25">
      <c r="R100" s="95"/>
      <c r="S100" s="95"/>
      <c r="T100" s="95"/>
      <c r="U100" s="95"/>
      <c r="V100" s="95"/>
      <c r="W100" s="95"/>
      <c r="X100" s="95"/>
      <c r="Y100" s="95"/>
      <c r="Z100" s="95"/>
      <c r="AA100" s="95"/>
      <c r="AB100" s="95"/>
      <c r="AC100" s="95"/>
      <c r="AD100" s="95"/>
    </row>
    <row r="101" spans="18:30" x14ac:dyDescent="0.25">
      <c r="R101" s="95"/>
      <c r="S101" s="95"/>
      <c r="T101" s="95"/>
      <c r="U101" s="95"/>
      <c r="V101" s="95"/>
      <c r="W101" s="95"/>
      <c r="X101" s="95"/>
      <c r="Y101" s="95"/>
      <c r="Z101" s="95"/>
      <c r="AA101" s="95"/>
      <c r="AB101" s="95"/>
      <c r="AC101" s="95"/>
      <c r="AD101" s="95"/>
    </row>
    <row r="102" spans="18:30" x14ac:dyDescent="0.25">
      <c r="R102" s="95"/>
      <c r="S102" s="95"/>
      <c r="T102" s="95"/>
      <c r="U102" s="95"/>
      <c r="V102" s="95"/>
      <c r="W102" s="95"/>
      <c r="X102" s="95"/>
      <c r="Y102" s="95"/>
      <c r="Z102" s="95"/>
      <c r="AA102" s="95"/>
      <c r="AB102" s="95"/>
      <c r="AC102" s="95"/>
      <c r="AD102" s="95"/>
    </row>
    <row r="103" spans="18:30" x14ac:dyDescent="0.25">
      <c r="R103" s="95"/>
      <c r="S103" s="95"/>
      <c r="T103" s="95"/>
      <c r="U103" s="95"/>
      <c r="V103" s="95"/>
      <c r="W103" s="95"/>
      <c r="X103" s="95"/>
      <c r="Y103" s="95"/>
      <c r="Z103" s="95"/>
      <c r="AA103" s="95"/>
      <c r="AB103" s="95"/>
      <c r="AC103" s="95"/>
      <c r="AD103" s="95"/>
    </row>
    <row r="104" spans="18:30" x14ac:dyDescent="0.25">
      <c r="R104" s="95"/>
      <c r="S104" s="95"/>
      <c r="T104" s="95"/>
      <c r="U104" s="95"/>
      <c r="V104" s="95"/>
      <c r="W104" s="95"/>
      <c r="X104" s="95"/>
      <c r="Y104" s="95"/>
      <c r="Z104" s="95"/>
      <c r="AA104" s="95"/>
      <c r="AB104" s="95"/>
      <c r="AC104" s="95"/>
      <c r="AD104" s="95"/>
    </row>
    <row r="105" spans="18:30" x14ac:dyDescent="0.25">
      <c r="R105" s="95"/>
      <c r="S105" s="95"/>
      <c r="T105" s="95"/>
      <c r="U105" s="95"/>
      <c r="V105" s="95"/>
      <c r="W105" s="95"/>
      <c r="X105" s="95"/>
      <c r="Y105" s="95"/>
      <c r="Z105" s="95"/>
      <c r="AA105" s="95"/>
      <c r="AB105" s="95"/>
      <c r="AC105" s="95"/>
      <c r="AD105" s="95"/>
    </row>
    <row r="106" spans="18:30" x14ac:dyDescent="0.25">
      <c r="R106" s="95"/>
      <c r="S106" s="95"/>
      <c r="T106" s="95"/>
      <c r="U106" s="95"/>
      <c r="V106" s="95"/>
      <c r="W106" s="95"/>
      <c r="X106" s="95"/>
      <c r="Y106" s="95"/>
      <c r="Z106" s="95"/>
      <c r="AA106" s="95"/>
      <c r="AB106" s="95"/>
      <c r="AC106" s="95"/>
      <c r="AD106" s="95"/>
    </row>
    <row r="107" spans="18:30" x14ac:dyDescent="0.25">
      <c r="R107" s="95"/>
      <c r="S107" s="95"/>
      <c r="T107" s="95"/>
      <c r="U107" s="95"/>
      <c r="V107" s="95"/>
      <c r="W107" s="95"/>
      <c r="X107" s="95"/>
      <c r="Y107" s="95"/>
      <c r="Z107" s="95"/>
      <c r="AA107" s="95"/>
      <c r="AB107" s="95"/>
      <c r="AC107" s="95"/>
      <c r="AD107" s="95"/>
    </row>
    <row r="108" spans="18:30" x14ac:dyDescent="0.25">
      <c r="R108" s="95"/>
      <c r="S108" s="95"/>
      <c r="T108" s="95"/>
      <c r="U108" s="95"/>
      <c r="V108" s="95"/>
      <c r="W108" s="95"/>
      <c r="X108" s="95"/>
      <c r="Y108" s="95"/>
      <c r="Z108" s="95"/>
      <c r="AA108" s="95"/>
      <c r="AB108" s="95"/>
      <c r="AC108" s="95"/>
      <c r="AD108" s="95"/>
    </row>
    <row r="109" spans="18:30" x14ac:dyDescent="0.25">
      <c r="R109" s="95"/>
      <c r="S109" s="95"/>
      <c r="T109" s="95"/>
      <c r="U109" s="95"/>
      <c r="V109" s="95"/>
      <c r="W109" s="95"/>
      <c r="X109" s="95"/>
      <c r="Y109" s="95"/>
      <c r="Z109" s="95"/>
      <c r="AA109" s="95"/>
      <c r="AB109" s="95"/>
      <c r="AC109" s="95"/>
      <c r="AD109" s="95"/>
    </row>
    <row r="110" spans="18:30" x14ac:dyDescent="0.25">
      <c r="R110" s="95"/>
      <c r="S110" s="95"/>
      <c r="T110" s="95"/>
      <c r="U110" s="95"/>
      <c r="V110" s="95"/>
      <c r="W110" s="95"/>
      <c r="X110" s="95"/>
      <c r="Y110" s="95"/>
      <c r="Z110" s="95"/>
      <c r="AA110" s="95"/>
      <c r="AB110" s="95"/>
      <c r="AC110" s="95"/>
      <c r="AD110" s="95"/>
    </row>
    <row r="111" spans="18:30" x14ac:dyDescent="0.25">
      <c r="R111" s="95"/>
      <c r="S111" s="95"/>
      <c r="T111" s="95"/>
      <c r="U111" s="95"/>
      <c r="V111" s="95"/>
      <c r="W111" s="95"/>
      <c r="X111" s="95"/>
      <c r="Y111" s="95"/>
      <c r="Z111" s="95"/>
      <c r="AA111" s="95"/>
      <c r="AB111" s="95"/>
      <c r="AC111" s="95"/>
      <c r="AD111" s="95"/>
    </row>
    <row r="112" spans="18:30" x14ac:dyDescent="0.25">
      <c r="R112" s="95"/>
      <c r="S112" s="95"/>
      <c r="T112" s="95"/>
      <c r="U112" s="95"/>
      <c r="V112" s="95"/>
      <c r="W112" s="95"/>
      <c r="X112" s="95"/>
      <c r="Y112" s="95"/>
      <c r="Z112" s="95"/>
      <c r="AA112" s="95"/>
      <c r="AB112" s="95"/>
      <c r="AC112" s="95"/>
      <c r="AD112" s="95"/>
    </row>
    <row r="113" spans="18:30" x14ac:dyDescent="0.25">
      <c r="R113" s="95"/>
      <c r="S113" s="95"/>
      <c r="T113" s="95"/>
      <c r="U113" s="95"/>
      <c r="V113" s="95"/>
      <c r="W113" s="95"/>
      <c r="X113" s="95"/>
      <c r="Y113" s="95"/>
      <c r="Z113" s="95"/>
      <c r="AA113" s="95"/>
      <c r="AB113" s="95"/>
      <c r="AC113" s="95"/>
      <c r="AD113" s="95"/>
    </row>
    <row r="114" spans="18:30" x14ac:dyDescent="0.25">
      <c r="R114" s="95"/>
      <c r="S114" s="95"/>
      <c r="T114" s="95"/>
      <c r="U114" s="95"/>
      <c r="V114" s="95"/>
      <c r="W114" s="95"/>
      <c r="X114" s="95"/>
      <c r="Y114" s="95"/>
      <c r="Z114" s="95"/>
      <c r="AA114" s="95"/>
      <c r="AB114" s="95"/>
      <c r="AC114" s="95"/>
      <c r="AD114" s="95"/>
    </row>
    <row r="115" spans="18:30" x14ac:dyDescent="0.25">
      <c r="R115" s="95"/>
      <c r="S115" s="95"/>
      <c r="T115" s="95"/>
      <c r="U115" s="95"/>
      <c r="V115" s="95"/>
      <c r="W115" s="95"/>
      <c r="X115" s="95"/>
      <c r="Y115" s="95"/>
      <c r="Z115" s="95"/>
      <c r="AA115" s="95"/>
      <c r="AB115" s="95"/>
      <c r="AC115" s="95"/>
      <c r="AD115" s="95"/>
    </row>
    <row r="116" spans="18:30" x14ac:dyDescent="0.25">
      <c r="R116" s="95"/>
      <c r="S116" s="95"/>
      <c r="T116" s="95"/>
      <c r="U116" s="95"/>
      <c r="V116" s="95"/>
      <c r="W116" s="95"/>
      <c r="X116" s="95"/>
      <c r="Y116" s="95"/>
      <c r="Z116" s="95"/>
      <c r="AA116" s="95"/>
      <c r="AB116" s="95"/>
      <c r="AC116" s="95"/>
      <c r="AD116" s="95"/>
    </row>
    <row r="117" spans="18:30" x14ac:dyDescent="0.25">
      <c r="R117" s="95"/>
      <c r="S117" s="95"/>
      <c r="T117" s="95"/>
      <c r="U117" s="95"/>
      <c r="V117" s="95"/>
      <c r="W117" s="95"/>
      <c r="X117" s="95"/>
      <c r="Y117" s="95"/>
      <c r="Z117" s="95"/>
      <c r="AA117" s="95"/>
      <c r="AB117" s="95"/>
      <c r="AC117" s="95"/>
      <c r="AD117" s="95"/>
    </row>
    <row r="118" spans="18:30" x14ac:dyDescent="0.25">
      <c r="R118" s="95"/>
      <c r="S118" s="95"/>
      <c r="T118" s="95"/>
      <c r="U118" s="95"/>
      <c r="V118" s="95"/>
      <c r="W118" s="95"/>
      <c r="X118" s="95"/>
      <c r="Y118" s="95"/>
      <c r="Z118" s="95"/>
      <c r="AA118" s="95"/>
      <c r="AB118" s="95"/>
      <c r="AC118" s="95"/>
      <c r="AD118" s="95"/>
    </row>
    <row r="119" spans="18:30" x14ac:dyDescent="0.25">
      <c r="R119" s="95"/>
      <c r="S119" s="95"/>
      <c r="T119" s="95"/>
      <c r="U119" s="95"/>
      <c r="V119" s="95"/>
      <c r="W119" s="95"/>
      <c r="X119" s="95"/>
      <c r="Y119" s="95"/>
      <c r="Z119" s="95"/>
      <c r="AA119" s="95"/>
      <c r="AB119" s="95"/>
      <c r="AC119" s="95"/>
      <c r="AD119" s="95"/>
    </row>
    <row r="120" spans="18:30" x14ac:dyDescent="0.25">
      <c r="R120" s="95"/>
      <c r="S120" s="95"/>
      <c r="T120" s="95"/>
      <c r="U120" s="95"/>
      <c r="V120" s="95"/>
      <c r="W120" s="95"/>
      <c r="X120" s="95"/>
      <c r="Y120" s="95"/>
      <c r="Z120" s="95"/>
      <c r="AA120" s="95"/>
      <c r="AB120" s="95"/>
      <c r="AC120" s="95"/>
      <c r="AD120" s="95"/>
    </row>
    <row r="121" spans="18:30" x14ac:dyDescent="0.25">
      <c r="R121" s="95"/>
      <c r="S121" s="95"/>
      <c r="T121" s="95"/>
      <c r="U121" s="95"/>
      <c r="V121" s="95"/>
      <c r="W121" s="95"/>
      <c r="X121" s="95"/>
      <c r="Y121" s="95"/>
      <c r="Z121" s="95"/>
      <c r="AA121" s="95"/>
      <c r="AB121" s="95"/>
      <c r="AC121" s="95"/>
      <c r="AD121" s="95"/>
    </row>
    <row r="122" spans="18:30" x14ac:dyDescent="0.25">
      <c r="R122" s="95"/>
      <c r="S122" s="95"/>
      <c r="T122" s="95"/>
      <c r="U122" s="95"/>
      <c r="V122" s="95"/>
      <c r="W122" s="95"/>
      <c r="X122" s="95"/>
      <c r="Y122" s="95"/>
      <c r="Z122" s="95"/>
      <c r="AA122" s="95"/>
      <c r="AB122" s="95"/>
      <c r="AC122" s="95"/>
      <c r="AD122" s="95"/>
    </row>
    <row r="123" spans="18:30" x14ac:dyDescent="0.25">
      <c r="R123" s="95"/>
      <c r="S123" s="95"/>
      <c r="T123" s="95"/>
      <c r="U123" s="95"/>
      <c r="V123" s="95"/>
      <c r="W123" s="95"/>
      <c r="X123" s="95"/>
      <c r="Y123" s="95"/>
      <c r="Z123" s="95"/>
      <c r="AA123" s="95"/>
      <c r="AB123" s="95"/>
      <c r="AC123" s="95"/>
      <c r="AD123" s="95"/>
    </row>
    <row r="124" spans="18:30" x14ac:dyDescent="0.25">
      <c r="R124" s="95"/>
      <c r="S124" s="95"/>
      <c r="T124" s="95"/>
      <c r="U124" s="95"/>
      <c r="V124" s="95"/>
      <c r="W124" s="95"/>
      <c r="X124" s="95"/>
      <c r="Y124" s="95"/>
      <c r="Z124" s="95"/>
      <c r="AA124" s="95"/>
      <c r="AB124" s="95"/>
      <c r="AC124" s="95"/>
      <c r="AD124" s="95"/>
    </row>
    <row r="125" spans="18:30" x14ac:dyDescent="0.25">
      <c r="R125" s="95"/>
      <c r="S125" s="95"/>
      <c r="T125" s="95"/>
      <c r="U125" s="95"/>
      <c r="V125" s="95"/>
      <c r="W125" s="95"/>
      <c r="X125" s="95"/>
      <c r="Y125" s="95"/>
      <c r="Z125" s="95"/>
      <c r="AA125" s="95"/>
      <c r="AB125" s="95"/>
      <c r="AC125" s="95"/>
      <c r="AD125" s="95"/>
    </row>
    <row r="126" spans="18:30" x14ac:dyDescent="0.25">
      <c r="R126" s="95"/>
      <c r="S126" s="95"/>
      <c r="T126" s="95"/>
      <c r="U126" s="95"/>
      <c r="V126" s="95"/>
      <c r="W126" s="95"/>
      <c r="X126" s="95"/>
      <c r="Y126" s="95"/>
      <c r="Z126" s="95"/>
      <c r="AA126" s="95"/>
      <c r="AB126" s="95"/>
      <c r="AC126" s="95"/>
      <c r="AD126" s="95"/>
    </row>
    <row r="127" spans="18:30" x14ac:dyDescent="0.25">
      <c r="R127" s="95"/>
      <c r="S127" s="95"/>
      <c r="T127" s="95"/>
      <c r="U127" s="95"/>
      <c r="V127" s="95"/>
      <c r="W127" s="95"/>
      <c r="X127" s="95"/>
      <c r="Y127" s="95"/>
      <c r="Z127" s="95"/>
      <c r="AA127" s="95"/>
      <c r="AB127" s="95"/>
      <c r="AC127" s="95"/>
      <c r="AD127" s="95"/>
    </row>
    <row r="128" spans="18:30" x14ac:dyDescent="0.25">
      <c r="R128" s="95"/>
      <c r="S128" s="95"/>
      <c r="T128" s="95"/>
      <c r="U128" s="95"/>
      <c r="V128" s="95"/>
      <c r="W128" s="95"/>
      <c r="X128" s="95"/>
      <c r="Y128" s="95"/>
      <c r="Z128" s="95"/>
      <c r="AA128" s="95"/>
      <c r="AB128" s="95"/>
      <c r="AC128" s="95"/>
      <c r="AD128" s="95"/>
    </row>
    <row r="129" spans="18:30" x14ac:dyDescent="0.25">
      <c r="R129" s="95"/>
      <c r="S129" s="95"/>
      <c r="T129" s="95"/>
      <c r="U129" s="95"/>
      <c r="V129" s="95"/>
      <c r="W129" s="95"/>
      <c r="X129" s="95"/>
      <c r="Y129" s="95"/>
      <c r="Z129" s="95"/>
      <c r="AA129" s="95"/>
      <c r="AB129" s="95"/>
      <c r="AC129" s="95"/>
      <c r="AD129" s="95"/>
    </row>
    <row r="130" spans="18:30" x14ac:dyDescent="0.25">
      <c r="R130" s="95"/>
      <c r="S130" s="95"/>
      <c r="T130" s="95"/>
      <c r="U130" s="95"/>
      <c r="V130" s="95"/>
      <c r="W130" s="95"/>
      <c r="X130" s="95"/>
      <c r="Y130" s="95"/>
      <c r="Z130" s="95"/>
      <c r="AA130" s="95"/>
      <c r="AB130" s="95"/>
      <c r="AC130" s="95"/>
      <c r="AD130" s="95"/>
    </row>
    <row r="131" spans="18:30" x14ac:dyDescent="0.25">
      <c r="R131" s="95"/>
      <c r="S131" s="95"/>
      <c r="T131" s="95"/>
      <c r="U131" s="95"/>
      <c r="V131" s="95"/>
      <c r="W131" s="95"/>
      <c r="X131" s="95"/>
      <c r="Y131" s="95"/>
      <c r="Z131" s="95"/>
      <c r="AA131" s="95"/>
      <c r="AB131" s="95"/>
      <c r="AC131" s="95"/>
      <c r="AD131" s="95"/>
    </row>
    <row r="132" spans="18:30" x14ac:dyDescent="0.25">
      <c r="R132" s="95"/>
      <c r="S132" s="95"/>
      <c r="T132" s="95"/>
      <c r="U132" s="95"/>
      <c r="V132" s="95"/>
      <c r="W132" s="95"/>
      <c r="X132" s="95"/>
      <c r="Y132" s="95"/>
      <c r="Z132" s="95"/>
      <c r="AA132" s="95"/>
      <c r="AB132" s="95"/>
      <c r="AC132" s="95"/>
      <c r="AD132" s="95"/>
    </row>
    <row r="133" spans="18:30" x14ac:dyDescent="0.25">
      <c r="R133" s="95"/>
      <c r="S133" s="95"/>
      <c r="T133" s="95"/>
      <c r="U133" s="95"/>
      <c r="V133" s="95"/>
      <c r="W133" s="95"/>
      <c r="X133" s="95"/>
      <c r="Y133" s="95"/>
      <c r="Z133" s="95"/>
      <c r="AA133" s="95"/>
      <c r="AB133" s="95"/>
      <c r="AC133" s="95"/>
      <c r="AD133" s="95"/>
    </row>
    <row r="134" spans="18:30" x14ac:dyDescent="0.25">
      <c r="R134" s="95"/>
      <c r="S134" s="95"/>
      <c r="T134" s="95"/>
      <c r="U134" s="95"/>
      <c r="V134" s="95"/>
      <c r="W134" s="95"/>
      <c r="X134" s="95"/>
      <c r="Y134" s="95"/>
      <c r="Z134" s="95"/>
      <c r="AA134" s="95"/>
      <c r="AB134" s="95"/>
      <c r="AC134" s="95"/>
      <c r="AD134" s="95"/>
    </row>
  </sheetData>
  <sheetProtection algorithmName="SHA-512" hashValue="K7fug/SGDgyQhrxRwyLrrYHAFF7h2mC8fG85Mk8rFTTbQzzpIlwYyJrpRjmGw+bhmqrGMSzWWaioJT2z83Q1cQ==" saltValue="Cw6DJ61JuKQXX067/Xlp7g==" spinCount="100000" sheet="1" objects="1" scenarios="1" selectLockedCells="1"/>
  <mergeCells count="8">
    <mergeCell ref="E37:I37"/>
    <mergeCell ref="E38:I38"/>
    <mergeCell ref="E35:I35"/>
    <mergeCell ref="A1:L1"/>
    <mergeCell ref="A2:L2"/>
    <mergeCell ref="A3:L3"/>
    <mergeCell ref="A4:L4"/>
    <mergeCell ref="E12:H13"/>
  </mergeCells>
  <conditionalFormatting sqref="R57:R134">
    <cfRule type="cellIs" dxfId="176" priority="2" operator="notEqual">
      <formula>0</formula>
    </cfRule>
  </conditionalFormatting>
  <hyperlinks>
    <hyperlink ref="BQ36" r:id="rId1" xr:uid="{00000000-0004-0000-0000-000000000000}"/>
    <hyperlink ref="BQ32" r:id="rId2" xr:uid="{00000000-0004-0000-0000-000001000000}"/>
    <hyperlink ref="BQ35" r:id="rId3" xr:uid="{00000000-0004-0000-0000-000002000000}"/>
  </hyperlinks>
  <printOptions horizontalCentered="1"/>
  <pageMargins left="0.7" right="0.7" top="1.25" bottom="0.75" header="0.3" footer="0.3"/>
  <pageSetup scale="59" orientation="portrait" r:id="rId4"/>
  <drawing r:id="rId5"/>
  <legacy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00B050"/>
  </sheetPr>
  <dimension ref="A2:X59"/>
  <sheetViews>
    <sheetView showGridLines="0" zoomScale="140" zoomScaleNormal="140" workbookViewId="0">
      <selection activeCell="J32" sqref="J32"/>
    </sheetView>
  </sheetViews>
  <sheetFormatPr defaultColWidth="9.109375" defaultRowHeight="13.2" x14ac:dyDescent="0.25"/>
  <cols>
    <col min="1" max="12" width="10.6640625" customWidth="1"/>
    <col min="13" max="13" width="10.6640625" hidden="1" customWidth="1"/>
    <col min="14" max="14" width="14.5546875" style="17" hidden="1" customWidth="1"/>
    <col min="15" max="19" width="9.109375" hidden="1" customWidth="1"/>
    <col min="20" max="23" width="9.109375" customWidth="1"/>
  </cols>
  <sheetData>
    <row r="2" spans="1:24" ht="15.6" x14ac:dyDescent="0.25">
      <c r="A2" s="35" t="s">
        <v>116</v>
      </c>
      <c r="B2" s="35"/>
      <c r="C2" s="35"/>
      <c r="D2" s="549" t="s">
        <v>117</v>
      </c>
      <c r="E2" s="549"/>
      <c r="F2" s="549"/>
      <c r="G2" s="549"/>
      <c r="H2" s="549"/>
      <c r="I2" s="35"/>
      <c r="J2" s="35"/>
      <c r="K2" s="35"/>
      <c r="L2" s="35"/>
      <c r="M2" s="35"/>
      <c r="N2" s="35"/>
      <c r="O2" s="35"/>
      <c r="P2" s="35"/>
      <c r="Q2" s="35"/>
      <c r="R2" s="35"/>
      <c r="S2" s="35"/>
      <c r="T2" s="35"/>
      <c r="U2" s="596"/>
      <c r="V2" s="596"/>
      <c r="W2" s="596"/>
      <c r="X2" s="596"/>
    </row>
    <row r="3" spans="1:24" ht="12.75" customHeight="1" x14ac:dyDescent="0.25">
      <c r="A3" s="36"/>
      <c r="B3" s="37"/>
      <c r="C3" s="37"/>
      <c r="D3" s="550" t="s">
        <v>555</v>
      </c>
      <c r="E3" s="550"/>
      <c r="F3" s="550"/>
      <c r="G3" s="550"/>
      <c r="H3" s="550"/>
      <c r="I3" s="37"/>
      <c r="J3" s="37"/>
      <c r="K3" s="37"/>
      <c r="L3" s="37"/>
      <c r="M3" s="37"/>
      <c r="N3" s="37"/>
      <c r="O3" s="37"/>
      <c r="P3" s="37"/>
      <c r="Q3" s="37"/>
      <c r="R3" s="37"/>
      <c r="S3" s="37"/>
      <c r="T3" s="37"/>
      <c r="U3" s="37"/>
      <c r="V3" s="37"/>
      <c r="W3" s="37"/>
      <c r="X3" s="37"/>
    </row>
    <row r="4" spans="1:24" ht="12.75" customHeight="1" x14ac:dyDescent="0.25">
      <c r="A4" s="36" t="s">
        <v>118</v>
      </c>
      <c r="B4" s="38"/>
      <c r="C4" s="38"/>
      <c r="D4" s="599" t="s">
        <v>576</v>
      </c>
      <c r="E4" s="599"/>
      <c r="F4" s="599"/>
      <c r="G4" s="599"/>
      <c r="H4" s="599"/>
      <c r="I4" s="38"/>
      <c r="J4" s="38"/>
      <c r="K4" s="38"/>
      <c r="L4" s="38"/>
      <c r="M4" s="38"/>
      <c r="N4" s="38"/>
      <c r="O4" s="38"/>
      <c r="P4" s="38"/>
      <c r="Q4" s="38"/>
      <c r="R4" s="38"/>
      <c r="S4" s="38"/>
      <c r="T4" s="38"/>
      <c r="U4" s="38"/>
      <c r="V4" s="38"/>
      <c r="W4" s="38"/>
      <c r="X4" s="38"/>
    </row>
    <row r="5" spans="1:24" x14ac:dyDescent="0.25">
      <c r="A5" s="2"/>
      <c r="B5" s="2"/>
      <c r="C5" s="2"/>
      <c r="D5" s="555" t="s">
        <v>114</v>
      </c>
      <c r="E5" s="555"/>
      <c r="F5" s="555"/>
      <c r="G5" s="555"/>
      <c r="H5" s="555"/>
      <c r="I5" s="2"/>
      <c r="J5" s="2"/>
      <c r="K5" s="2"/>
      <c r="L5" s="2"/>
      <c r="M5" s="2"/>
      <c r="N5" s="2"/>
      <c r="O5" s="2"/>
      <c r="P5" s="2"/>
      <c r="Q5" s="2"/>
      <c r="R5" s="2"/>
      <c r="S5" s="2"/>
      <c r="T5" s="2"/>
      <c r="U5" s="2"/>
      <c r="V5" s="2"/>
      <c r="W5" s="2"/>
      <c r="X5" s="2"/>
    </row>
    <row r="6" spans="1:24" x14ac:dyDescent="0.25">
      <c r="A6" s="113"/>
      <c r="B6" s="113"/>
      <c r="C6" s="113"/>
      <c r="D6" s="113"/>
      <c r="E6" s="113"/>
      <c r="F6" s="113"/>
      <c r="G6" s="113"/>
      <c r="H6" s="113"/>
      <c r="I6" s="113"/>
      <c r="J6" s="113"/>
      <c r="K6" s="113"/>
      <c r="L6" s="113"/>
      <c r="M6" s="113"/>
    </row>
    <row r="7" spans="1:24" x14ac:dyDescent="0.25">
      <c r="A7" s="598"/>
      <c r="B7" s="598"/>
      <c r="C7" s="598"/>
      <c r="D7" s="598"/>
      <c r="E7" s="598"/>
      <c r="F7" s="598"/>
      <c r="G7" s="598"/>
      <c r="H7" s="598"/>
      <c r="I7" s="598"/>
      <c r="J7" s="598"/>
      <c r="K7" s="598"/>
      <c r="L7" s="598"/>
    </row>
    <row r="8" spans="1:24" ht="17.399999999999999" x14ac:dyDescent="0.3">
      <c r="A8" s="114"/>
      <c r="B8" s="114"/>
      <c r="C8" s="600" t="s">
        <v>44</v>
      </c>
      <c r="D8" s="600"/>
      <c r="E8" s="600"/>
      <c r="F8" s="600"/>
      <c r="G8" s="600"/>
      <c r="H8" s="600"/>
      <c r="I8" s="600"/>
      <c r="J8" s="114"/>
      <c r="K8" s="114"/>
      <c r="L8" s="114"/>
      <c r="M8" s="115"/>
      <c r="N8" s="116"/>
    </row>
    <row r="9" spans="1:24" ht="15" customHeight="1" x14ac:dyDescent="0.25">
      <c r="D9" s="597" t="s">
        <v>554</v>
      </c>
      <c r="E9" s="597"/>
      <c r="F9" s="597"/>
      <c r="G9" s="597"/>
      <c r="H9" s="597"/>
      <c r="J9" s="117"/>
      <c r="K9" s="117"/>
      <c r="L9" s="118"/>
      <c r="M9" s="117"/>
    </row>
    <row r="10" spans="1:24" hidden="1" x14ac:dyDescent="0.25"/>
    <row r="12" spans="1:24" ht="13.8" thickBot="1" x14ac:dyDescent="0.3">
      <c r="A12" s="45"/>
      <c r="J12" s="117"/>
      <c r="K12" s="117"/>
    </row>
    <row r="13" spans="1:24" ht="13.8" thickBot="1" x14ac:dyDescent="0.3">
      <c r="B13" s="119">
        <v>45</v>
      </c>
      <c r="C13" s="119">
        <f t="shared" ref="C13:I13" si="0">$B$13*C21</f>
        <v>48.150000000000006</v>
      </c>
      <c r="D13" s="119">
        <f t="shared" si="0"/>
        <v>48.150000000000006</v>
      </c>
      <c r="E13" s="119">
        <f t="shared" si="0"/>
        <v>51.524999999999999</v>
      </c>
      <c r="F13" s="119">
        <f t="shared" si="0"/>
        <v>52.65</v>
      </c>
      <c r="G13" s="119">
        <f t="shared" si="0"/>
        <v>52.695</v>
      </c>
      <c r="H13" s="119">
        <f t="shared" si="0"/>
        <v>52.83</v>
      </c>
      <c r="I13" s="119">
        <f t="shared" si="0"/>
        <v>53.775000000000006</v>
      </c>
      <c r="K13" s="334"/>
      <c r="L13" s="334"/>
      <c r="N13" s="120" t="s">
        <v>347</v>
      </c>
      <c r="O13" s="121">
        <v>1.7230000000000001</v>
      </c>
      <c r="P13" s="122">
        <v>50</v>
      </c>
      <c r="T13" s="334"/>
    </row>
    <row r="14" spans="1:24" x14ac:dyDescent="0.25">
      <c r="B14" s="123" t="s">
        <v>14</v>
      </c>
      <c r="C14" s="130" t="s">
        <v>41</v>
      </c>
      <c r="D14" s="125" t="s">
        <v>16</v>
      </c>
      <c r="E14" s="125" t="s">
        <v>22</v>
      </c>
      <c r="F14" s="125" t="s">
        <v>27</v>
      </c>
      <c r="G14" s="126" t="s">
        <v>21</v>
      </c>
      <c r="H14" s="127" t="s">
        <v>33</v>
      </c>
      <c r="I14" s="128" t="s">
        <v>31</v>
      </c>
      <c r="K14" s="130"/>
      <c r="L14" s="130"/>
      <c r="M14" s="124"/>
      <c r="N14" s="120" t="s">
        <v>340</v>
      </c>
      <c r="O14" s="121">
        <v>1.171</v>
      </c>
      <c r="P14" s="122">
        <v>35.130000000000003</v>
      </c>
      <c r="T14" s="130"/>
    </row>
    <row r="15" spans="1:24" x14ac:dyDescent="0.25">
      <c r="B15" s="123" t="s">
        <v>20</v>
      </c>
      <c r="C15" s="128" t="s">
        <v>28</v>
      </c>
      <c r="D15" s="125" t="s">
        <v>24</v>
      </c>
      <c r="E15" s="125" t="s">
        <v>26</v>
      </c>
      <c r="F15" s="125"/>
      <c r="G15" s="126" t="s">
        <v>46</v>
      </c>
      <c r="H15" s="125"/>
      <c r="I15" s="125"/>
      <c r="K15" s="124"/>
      <c r="L15" s="124"/>
      <c r="M15" s="117"/>
      <c r="N15" s="132" t="s">
        <v>14</v>
      </c>
      <c r="O15" s="121">
        <v>1</v>
      </c>
      <c r="P15" s="122">
        <v>30</v>
      </c>
      <c r="T15" s="124"/>
    </row>
    <row r="16" spans="1:24" x14ac:dyDescent="0.25">
      <c r="B16" s="123" t="s">
        <v>25</v>
      </c>
      <c r="C16" s="128" t="s">
        <v>42</v>
      </c>
      <c r="D16" s="125"/>
      <c r="F16" s="125"/>
      <c r="G16" s="126" t="s">
        <v>167</v>
      </c>
      <c r="H16" s="125"/>
      <c r="I16" s="133"/>
      <c r="K16" s="335"/>
      <c r="L16" s="124"/>
      <c r="M16" s="117"/>
      <c r="N16" s="120" t="s">
        <v>348</v>
      </c>
      <c r="O16" s="121">
        <v>1.7230000000000001</v>
      </c>
      <c r="P16" s="122">
        <v>50</v>
      </c>
      <c r="T16" s="124"/>
    </row>
    <row r="17" spans="2:20" x14ac:dyDescent="0.25">
      <c r="B17" s="134" t="s">
        <v>166</v>
      </c>
      <c r="D17" s="125"/>
      <c r="F17" s="125"/>
      <c r="G17" s="126" t="s">
        <v>30</v>
      </c>
      <c r="H17" s="125"/>
      <c r="I17" s="133"/>
      <c r="K17" s="335"/>
      <c r="L17" s="124"/>
      <c r="M17" s="117"/>
      <c r="N17" s="120" t="s">
        <v>308</v>
      </c>
      <c r="O17" s="121">
        <v>1.663</v>
      </c>
      <c r="P17" s="122">
        <v>49.89</v>
      </c>
      <c r="T17" s="124"/>
    </row>
    <row r="18" spans="2:20" x14ac:dyDescent="0.25">
      <c r="B18" s="123"/>
      <c r="C18" s="130"/>
      <c r="D18" s="125"/>
      <c r="F18" s="125"/>
      <c r="G18" s="126" t="s">
        <v>47</v>
      </c>
      <c r="H18" s="125"/>
      <c r="I18" s="125"/>
      <c r="K18" s="335"/>
      <c r="L18" s="124"/>
      <c r="M18" s="117"/>
      <c r="N18" s="120" t="s">
        <v>45</v>
      </c>
      <c r="O18" s="121">
        <v>1.07</v>
      </c>
      <c r="P18" s="122">
        <v>32.1</v>
      </c>
      <c r="T18" s="124"/>
    </row>
    <row r="19" spans="2:20" x14ac:dyDescent="0.25">
      <c r="B19" s="123"/>
      <c r="C19" s="130"/>
      <c r="D19" s="125"/>
      <c r="E19" s="125"/>
      <c r="F19" s="125"/>
      <c r="H19" s="125"/>
      <c r="I19" s="125"/>
      <c r="K19" s="124"/>
      <c r="L19" s="124"/>
      <c r="M19" s="117"/>
      <c r="N19" s="120" t="s">
        <v>20</v>
      </c>
      <c r="O19" s="121">
        <v>1</v>
      </c>
      <c r="P19" s="122">
        <v>30</v>
      </c>
      <c r="T19" s="124"/>
    </row>
    <row r="20" spans="2:20" x14ac:dyDescent="0.25">
      <c r="B20" s="123"/>
      <c r="C20" s="125"/>
      <c r="D20" s="125"/>
      <c r="E20" s="125"/>
      <c r="F20" s="125"/>
      <c r="G20" s="125"/>
      <c r="H20" s="125"/>
      <c r="I20" s="125"/>
      <c r="K20" s="124"/>
      <c r="L20" s="124"/>
      <c r="M20" s="117"/>
      <c r="N20" s="120" t="s">
        <v>344</v>
      </c>
      <c r="O20" s="121">
        <v>1.3160000000000001</v>
      </c>
      <c r="P20" s="122">
        <v>39.480000000000004</v>
      </c>
      <c r="T20" s="124"/>
    </row>
    <row r="21" spans="2:20" ht="13.8" thickBot="1" x14ac:dyDescent="0.3">
      <c r="B21" s="135">
        <v>1</v>
      </c>
      <c r="C21" s="136">
        <v>1.07</v>
      </c>
      <c r="D21" s="136">
        <v>1.07</v>
      </c>
      <c r="E21" s="136">
        <v>1.145</v>
      </c>
      <c r="F21" s="136">
        <v>1.17</v>
      </c>
      <c r="G21" s="136">
        <v>1.171</v>
      </c>
      <c r="H21" s="136">
        <v>1.1739999999999999</v>
      </c>
      <c r="I21" s="136">
        <v>1.1950000000000001</v>
      </c>
      <c r="K21" s="139"/>
      <c r="L21" s="139"/>
      <c r="M21" s="117"/>
      <c r="N21" s="120" t="s">
        <v>19</v>
      </c>
      <c r="O21" s="121">
        <v>1.234</v>
      </c>
      <c r="P21" s="122">
        <v>37.019999999999996</v>
      </c>
      <c r="T21" s="139"/>
    </row>
    <row r="22" spans="2:20" x14ac:dyDescent="0.25">
      <c r="B22" s="138"/>
      <c r="C22" s="139"/>
      <c r="D22" s="139"/>
      <c r="E22" s="139"/>
      <c r="F22" s="139"/>
      <c r="G22" s="139"/>
      <c r="H22" s="138"/>
      <c r="I22" s="139"/>
      <c r="J22" s="139"/>
      <c r="K22" s="139"/>
      <c r="L22" s="139"/>
      <c r="M22" s="117"/>
      <c r="N22" s="120" t="s">
        <v>23</v>
      </c>
      <c r="O22" s="121">
        <v>1.206</v>
      </c>
      <c r="P22" s="122">
        <v>36.18</v>
      </c>
    </row>
    <row r="23" spans="2:20" ht="13.8" thickBot="1" x14ac:dyDescent="0.3">
      <c r="M23" s="117"/>
      <c r="N23" s="120" t="s">
        <v>48</v>
      </c>
      <c r="O23" s="121">
        <v>1.2410000000000001</v>
      </c>
      <c r="P23" s="122">
        <v>37.230000000000004</v>
      </c>
    </row>
    <row r="24" spans="2:20" ht="13.8" thickBot="1" x14ac:dyDescent="0.3">
      <c r="B24" s="336">
        <f t="shared" ref="B24:G24" si="1">$B$13*B32</f>
        <v>54</v>
      </c>
      <c r="C24" s="140">
        <f t="shared" si="1"/>
        <v>55.53</v>
      </c>
      <c r="D24" s="119">
        <f t="shared" si="1"/>
        <v>55.98</v>
      </c>
      <c r="E24" s="119">
        <f t="shared" si="1"/>
        <v>58.004999999999995</v>
      </c>
      <c r="F24" s="119">
        <f t="shared" si="1"/>
        <v>59.940000000000005</v>
      </c>
      <c r="G24" s="140">
        <f t="shared" si="1"/>
        <v>60.570000000000007</v>
      </c>
      <c r="H24" s="119">
        <v>65.25</v>
      </c>
      <c r="I24" s="337">
        <v>74.84</v>
      </c>
      <c r="K24" s="334"/>
      <c r="L24" s="334"/>
      <c r="N24" s="120"/>
      <c r="O24" s="121"/>
      <c r="P24" s="122"/>
      <c r="T24" s="334"/>
    </row>
    <row r="25" spans="2:20" x14ac:dyDescent="0.25">
      <c r="B25" s="128" t="s">
        <v>15</v>
      </c>
      <c r="C25" s="338" t="s">
        <v>19</v>
      </c>
      <c r="D25" s="128" t="s">
        <v>29</v>
      </c>
      <c r="E25" s="128" t="s">
        <v>17</v>
      </c>
      <c r="F25" s="128" t="s">
        <v>34</v>
      </c>
      <c r="G25" s="129" t="s">
        <v>314</v>
      </c>
      <c r="H25" s="128" t="s">
        <v>35</v>
      </c>
      <c r="I25" s="333" t="s">
        <v>308</v>
      </c>
      <c r="K25" s="130"/>
      <c r="L25" s="130"/>
      <c r="N25" s="141"/>
      <c r="O25" s="121"/>
      <c r="P25" s="122"/>
      <c r="T25" s="130"/>
    </row>
    <row r="26" spans="2:20" x14ac:dyDescent="0.25">
      <c r="B26" s="125"/>
      <c r="C26" s="339"/>
      <c r="D26" s="125"/>
      <c r="E26" s="125"/>
      <c r="F26" s="125"/>
      <c r="G26" s="131"/>
      <c r="H26" s="125"/>
      <c r="I26" s="128"/>
      <c r="L26" s="130"/>
      <c r="N26" s="120"/>
      <c r="O26" s="121"/>
      <c r="P26" s="122"/>
      <c r="T26" s="130"/>
    </row>
    <row r="27" spans="2:20" x14ac:dyDescent="0.25">
      <c r="B27" s="133"/>
      <c r="C27" s="340"/>
      <c r="D27" s="125"/>
      <c r="E27" s="133"/>
      <c r="F27" s="125"/>
      <c r="G27" s="131"/>
      <c r="H27" s="125"/>
      <c r="I27" s="128"/>
      <c r="L27" s="130"/>
      <c r="N27" s="120" t="s">
        <v>16</v>
      </c>
      <c r="O27" s="121">
        <v>1.07</v>
      </c>
      <c r="P27" s="122">
        <v>32.1</v>
      </c>
      <c r="T27" s="130"/>
    </row>
    <row r="28" spans="2:20" x14ac:dyDescent="0.25">
      <c r="B28" s="133"/>
      <c r="C28" s="340"/>
      <c r="D28" s="125"/>
      <c r="E28" s="125"/>
      <c r="F28" s="125"/>
      <c r="G28" s="131"/>
      <c r="H28" s="125"/>
      <c r="I28" s="128"/>
      <c r="K28" s="130"/>
      <c r="L28" s="130"/>
      <c r="N28" s="120" t="s">
        <v>345</v>
      </c>
      <c r="O28" s="121">
        <v>1.391</v>
      </c>
      <c r="P28" s="122">
        <v>41.730000000000004</v>
      </c>
      <c r="T28" s="130"/>
    </row>
    <row r="29" spans="2:20" x14ac:dyDescent="0.25">
      <c r="B29" s="125"/>
      <c r="C29" s="340"/>
      <c r="D29" s="125"/>
      <c r="E29" s="125"/>
      <c r="F29" s="125"/>
      <c r="G29" s="131"/>
      <c r="H29" s="125"/>
      <c r="I29" s="133"/>
      <c r="L29" s="335"/>
      <c r="N29" s="141" t="s">
        <v>166</v>
      </c>
      <c r="O29" s="121">
        <v>1</v>
      </c>
      <c r="P29" s="122">
        <v>30</v>
      </c>
      <c r="T29" s="335"/>
    </row>
    <row r="30" spans="2:20" x14ac:dyDescent="0.25">
      <c r="B30" s="125"/>
      <c r="C30" s="339"/>
      <c r="D30" s="125"/>
      <c r="E30" s="125"/>
      <c r="F30" s="125"/>
      <c r="G30" s="142"/>
      <c r="H30" s="125"/>
      <c r="I30" s="133"/>
      <c r="K30" s="335"/>
      <c r="L30" s="335"/>
      <c r="N30" s="141" t="s">
        <v>15</v>
      </c>
      <c r="O30" s="121">
        <v>1.2</v>
      </c>
      <c r="P30" s="122">
        <v>36</v>
      </c>
      <c r="T30" s="335"/>
    </row>
    <row r="31" spans="2:20" x14ac:dyDescent="0.25">
      <c r="B31" s="125"/>
      <c r="C31" s="339"/>
      <c r="D31" s="125"/>
      <c r="E31" s="125"/>
      <c r="F31" s="125"/>
      <c r="G31" s="143"/>
      <c r="H31" s="125"/>
      <c r="I31" s="125"/>
      <c r="K31" s="124"/>
      <c r="L31" s="124"/>
      <c r="N31" s="120" t="s">
        <v>34</v>
      </c>
      <c r="O31" s="121">
        <v>1.3320000000000001</v>
      </c>
      <c r="P31" s="122">
        <v>39.96</v>
      </c>
      <c r="T31" s="124"/>
    </row>
    <row r="32" spans="2:20" ht="13.8" thickBot="1" x14ac:dyDescent="0.3">
      <c r="B32" s="136">
        <v>1.2</v>
      </c>
      <c r="C32" s="341">
        <v>1.234</v>
      </c>
      <c r="D32" s="136">
        <v>1.244</v>
      </c>
      <c r="E32" s="136">
        <v>1.2889999999999999</v>
      </c>
      <c r="F32" s="136">
        <v>1.3320000000000001</v>
      </c>
      <c r="G32" s="137">
        <v>1.3460000000000001</v>
      </c>
      <c r="H32" s="136">
        <v>1.45</v>
      </c>
      <c r="I32" s="332">
        <v>1.663</v>
      </c>
      <c r="K32" s="139"/>
      <c r="L32" s="139"/>
      <c r="N32" s="120" t="s">
        <v>21</v>
      </c>
      <c r="O32" s="121">
        <v>1.171</v>
      </c>
      <c r="P32" s="122">
        <v>35.130000000000003</v>
      </c>
      <c r="T32" s="139"/>
    </row>
    <row r="33" spans="1:16" x14ac:dyDescent="0.25">
      <c r="E33" s="17"/>
      <c r="N33" s="144" t="s">
        <v>26</v>
      </c>
      <c r="O33" s="121">
        <v>1.145</v>
      </c>
      <c r="P33" s="122">
        <v>34.35</v>
      </c>
    </row>
    <row r="34" spans="1:16" x14ac:dyDescent="0.25">
      <c r="N34" s="120" t="s">
        <v>341</v>
      </c>
      <c r="O34" s="121">
        <v>1.171</v>
      </c>
      <c r="P34" s="122">
        <v>35.130000000000003</v>
      </c>
    </row>
    <row r="35" spans="1:16" x14ac:dyDescent="0.25">
      <c r="A35" s="334"/>
      <c r="B35" s="334"/>
      <c r="C35" s="334"/>
      <c r="N35" s="144" t="s">
        <v>27</v>
      </c>
      <c r="O35" s="121">
        <v>1.17</v>
      </c>
      <c r="P35" s="122">
        <v>35.099999999999994</v>
      </c>
    </row>
    <row r="36" spans="1:16" x14ac:dyDescent="0.25">
      <c r="A36" s="130"/>
      <c r="B36" s="130"/>
      <c r="C36" s="130"/>
      <c r="N36" s="120" t="s">
        <v>339</v>
      </c>
      <c r="O36" s="121">
        <v>1.07</v>
      </c>
      <c r="P36" s="122">
        <v>32.1</v>
      </c>
    </row>
    <row r="37" spans="1:16" x14ac:dyDescent="0.25">
      <c r="A37" s="130"/>
      <c r="N37" s="120" t="s">
        <v>17</v>
      </c>
      <c r="O37" s="121">
        <v>1.2889999999999999</v>
      </c>
      <c r="P37" s="122">
        <v>38.669999999999995</v>
      </c>
    </row>
    <row r="38" spans="1:16" x14ac:dyDescent="0.25">
      <c r="A38" s="130"/>
      <c r="N38" s="120" t="s">
        <v>315</v>
      </c>
      <c r="O38" s="121">
        <v>1.3380000000000001</v>
      </c>
      <c r="P38" s="122">
        <v>40.14</v>
      </c>
    </row>
    <row r="39" spans="1:16" x14ac:dyDescent="0.25">
      <c r="A39" s="130"/>
      <c r="B39" s="130"/>
      <c r="C39" s="130"/>
      <c r="N39" s="120" t="s">
        <v>395</v>
      </c>
      <c r="O39" s="121">
        <v>1.478</v>
      </c>
      <c r="P39" s="122">
        <v>44.34</v>
      </c>
    </row>
    <row r="40" spans="1:16" x14ac:dyDescent="0.25">
      <c r="A40" s="335"/>
      <c r="B40" s="130"/>
      <c r="N40" s="120" t="s">
        <v>343</v>
      </c>
      <c r="O40" s="121">
        <v>1.206</v>
      </c>
      <c r="P40" s="122">
        <v>36.18</v>
      </c>
    </row>
    <row r="41" spans="1:16" x14ac:dyDescent="0.25">
      <c r="A41" s="335"/>
      <c r="B41" s="335"/>
      <c r="C41" s="335"/>
      <c r="N41" s="120" t="s">
        <v>167</v>
      </c>
      <c r="O41" s="121">
        <v>1.171</v>
      </c>
      <c r="P41" s="122">
        <v>35.130000000000003</v>
      </c>
    </row>
    <row r="42" spans="1:16" x14ac:dyDescent="0.25">
      <c r="A42" s="124"/>
      <c r="B42" s="124"/>
      <c r="C42" s="124"/>
      <c r="N42" s="120" t="s">
        <v>342</v>
      </c>
      <c r="O42" s="121">
        <v>1.171</v>
      </c>
      <c r="P42" s="122">
        <v>35.130000000000003</v>
      </c>
    </row>
    <row r="43" spans="1:16" x14ac:dyDescent="0.25">
      <c r="A43" s="139"/>
      <c r="B43" s="139"/>
      <c r="C43" s="139"/>
      <c r="N43" s="120" t="s">
        <v>35</v>
      </c>
      <c r="O43" s="121">
        <v>1.45</v>
      </c>
      <c r="P43" s="122">
        <v>43.5</v>
      </c>
    </row>
    <row r="44" spans="1:16" x14ac:dyDescent="0.25">
      <c r="A44" s="595"/>
      <c r="B44" s="595"/>
      <c r="N44" s="120" t="s">
        <v>24</v>
      </c>
      <c r="O44" s="121">
        <v>1.07</v>
      </c>
      <c r="P44" s="122">
        <v>32.1</v>
      </c>
    </row>
    <row r="45" spans="1:16" x14ac:dyDescent="0.25">
      <c r="A45" s="185"/>
      <c r="N45" s="120" t="s">
        <v>41</v>
      </c>
      <c r="O45" s="121">
        <v>1.07</v>
      </c>
      <c r="P45" s="122">
        <v>36.24</v>
      </c>
    </row>
    <row r="46" spans="1:16" x14ac:dyDescent="0.25">
      <c r="N46" s="120" t="s">
        <v>29</v>
      </c>
      <c r="O46" s="121">
        <v>1.224</v>
      </c>
      <c r="P46" s="122">
        <v>37.32</v>
      </c>
    </row>
    <row r="47" spans="1:16" x14ac:dyDescent="0.25">
      <c r="N47" s="120" t="s">
        <v>43</v>
      </c>
      <c r="O47" s="121">
        <v>1.07</v>
      </c>
      <c r="P47" s="122">
        <v>32.1</v>
      </c>
    </row>
    <row r="48" spans="1:16" x14ac:dyDescent="0.25">
      <c r="N48" s="120" t="s">
        <v>30</v>
      </c>
      <c r="O48" s="121">
        <v>1.171</v>
      </c>
      <c r="P48" s="122">
        <v>35.130000000000003</v>
      </c>
    </row>
    <row r="49" spans="14:16" x14ac:dyDescent="0.25">
      <c r="N49" s="120" t="s">
        <v>31</v>
      </c>
      <c r="O49" s="121">
        <v>1.1950000000000001</v>
      </c>
      <c r="P49" s="122">
        <v>35.85</v>
      </c>
    </row>
    <row r="50" spans="14:16" x14ac:dyDescent="0.25">
      <c r="N50" s="120" t="s">
        <v>33</v>
      </c>
      <c r="O50" s="121">
        <v>1.1739999999999999</v>
      </c>
      <c r="P50" s="122">
        <v>35.22</v>
      </c>
    </row>
    <row r="51" spans="14:16" x14ac:dyDescent="0.25">
      <c r="N51" s="141" t="s">
        <v>140</v>
      </c>
      <c r="O51" s="121">
        <v>1.171</v>
      </c>
      <c r="P51" s="122">
        <v>35.130000000000003</v>
      </c>
    </row>
    <row r="52" spans="14:16" x14ac:dyDescent="0.25">
      <c r="N52" s="120" t="s">
        <v>28</v>
      </c>
      <c r="O52" s="121">
        <v>1.07</v>
      </c>
      <c r="P52" s="122">
        <v>32.1</v>
      </c>
    </row>
    <row r="53" spans="14:16" x14ac:dyDescent="0.25">
      <c r="N53" s="141" t="s">
        <v>165</v>
      </c>
      <c r="O53" s="121">
        <v>1.07</v>
      </c>
      <c r="P53" s="122">
        <v>32.1</v>
      </c>
    </row>
    <row r="54" spans="14:16" x14ac:dyDescent="0.25">
      <c r="N54" s="120" t="s">
        <v>346</v>
      </c>
      <c r="O54" s="121">
        <v>1.4410000000000001</v>
      </c>
      <c r="P54" s="122">
        <v>43.230000000000004</v>
      </c>
    </row>
    <row r="55" spans="14:16" x14ac:dyDescent="0.25">
      <c r="N55" s="120" t="s">
        <v>18</v>
      </c>
      <c r="O55" s="121">
        <v>1.17</v>
      </c>
      <c r="P55" s="122">
        <v>35.099999999999994</v>
      </c>
    </row>
    <row r="56" spans="14:16" x14ac:dyDescent="0.25">
      <c r="N56" s="120" t="s">
        <v>42</v>
      </c>
      <c r="O56" s="121">
        <v>1.07</v>
      </c>
      <c r="P56" s="122">
        <v>32.1</v>
      </c>
    </row>
    <row r="57" spans="14:16" x14ac:dyDescent="0.25">
      <c r="N57" s="141" t="s">
        <v>32</v>
      </c>
      <c r="O57" s="121">
        <v>1.159</v>
      </c>
      <c r="P57" s="122">
        <v>34.770000000000003</v>
      </c>
    </row>
    <row r="58" spans="14:16" x14ac:dyDescent="0.25">
      <c r="N58" s="145"/>
      <c r="O58" s="146"/>
      <c r="P58" s="147"/>
    </row>
    <row r="59" spans="14:16" x14ac:dyDescent="0.25">
      <c r="N59" s="145"/>
      <c r="O59" s="146"/>
      <c r="P59" s="147"/>
    </row>
  </sheetData>
  <sheetProtection algorithmName="SHA-512" hashValue="wvsfjLGGFuF4SBxpMDGQMSryq4kwBEiOTJXWWGw4NSFxD4lanCevhL+zrZagamqE4Qs62HzyTXuR4D+uNIUPjQ==" saltValue="kRjjjVxi0gtxe6Hl3KGF9Q==" spinCount="100000" sheet="1" selectLockedCells="1"/>
  <mergeCells count="9">
    <mergeCell ref="A44:B44"/>
    <mergeCell ref="U2:X2"/>
    <mergeCell ref="D9:H9"/>
    <mergeCell ref="A7:L7"/>
    <mergeCell ref="D2:H2"/>
    <mergeCell ref="D3:H3"/>
    <mergeCell ref="D4:H4"/>
    <mergeCell ref="D5:H5"/>
    <mergeCell ref="C8:I8"/>
  </mergeCells>
  <pageMargins left="0.7" right="0.7" top="0.75" bottom="0.75" header="0.3" footer="0.3"/>
  <pageSetup scale="93" orientation="landscape" r:id="rId1"/>
  <headerFooter>
    <oddFooter>&amp;LRev 11/2025</oddFooter>
  </headerFooter>
  <colBreaks count="1" manualBreakCount="1">
    <brk id="20"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F22"/>
  <sheetViews>
    <sheetView workbookViewId="0">
      <selection activeCell="B19" sqref="B19"/>
    </sheetView>
  </sheetViews>
  <sheetFormatPr defaultRowHeight="13.2" x14ac:dyDescent="0.25"/>
  <cols>
    <col min="1" max="1" width="12.109375" style="17" bestFit="1" customWidth="1"/>
    <col min="2" max="2" width="26.33203125" style="17" bestFit="1" customWidth="1"/>
    <col min="3" max="3" width="13.5546875" style="17" bestFit="1" customWidth="1"/>
    <col min="4" max="4" width="34.6640625" style="17" bestFit="1" customWidth="1"/>
    <col min="5" max="6" width="9.109375" style="17"/>
  </cols>
  <sheetData>
    <row r="1" spans="1:4" x14ac:dyDescent="0.25">
      <c r="A1" s="61" t="s">
        <v>157</v>
      </c>
      <c r="B1" s="62">
        <v>1</v>
      </c>
      <c r="C1" s="62">
        <f>B1+1</f>
        <v>2</v>
      </c>
      <c r="D1" s="62">
        <f>C1+1</f>
        <v>3</v>
      </c>
    </row>
    <row r="2" spans="1:4" ht="13.8" x14ac:dyDescent="0.3">
      <c r="A2" s="56" t="s">
        <v>119</v>
      </c>
      <c r="B2" s="50" t="s">
        <v>178</v>
      </c>
      <c r="C2" s="50" t="s">
        <v>182</v>
      </c>
      <c r="D2" s="50" t="s">
        <v>169</v>
      </c>
    </row>
    <row r="3" spans="1:4" ht="13.8" x14ac:dyDescent="0.3">
      <c r="A3" s="57" t="s">
        <v>122</v>
      </c>
      <c r="B3" s="53">
        <v>10000163</v>
      </c>
      <c r="C3" s="53">
        <v>10003537</v>
      </c>
      <c r="D3" s="53">
        <v>10011064</v>
      </c>
    </row>
    <row r="4" spans="1:4" ht="13.8" x14ac:dyDescent="0.3">
      <c r="A4" s="58" t="s">
        <v>125</v>
      </c>
      <c r="B4" s="54" t="s">
        <v>177</v>
      </c>
      <c r="C4" s="54" t="s">
        <v>174</v>
      </c>
      <c r="D4" s="54" t="s">
        <v>168</v>
      </c>
    </row>
    <row r="5" spans="1:4" ht="13.8" x14ac:dyDescent="0.3">
      <c r="A5" s="56" t="s">
        <v>121</v>
      </c>
      <c r="B5" s="50" t="s">
        <v>133</v>
      </c>
      <c r="C5" s="50" t="s">
        <v>137</v>
      </c>
      <c r="D5" s="50" t="s">
        <v>133</v>
      </c>
    </row>
    <row r="6" spans="1:4" ht="13.8" x14ac:dyDescent="0.3">
      <c r="A6" s="56" t="s">
        <v>120</v>
      </c>
      <c r="B6" s="50" t="s">
        <v>139</v>
      </c>
      <c r="C6" s="50" t="s">
        <v>139</v>
      </c>
      <c r="D6" s="50" t="s">
        <v>139</v>
      </c>
    </row>
    <row r="7" spans="1:4" ht="13.8" x14ac:dyDescent="0.3">
      <c r="A7" s="56" t="s">
        <v>158</v>
      </c>
      <c r="B7" s="50" t="s">
        <v>152</v>
      </c>
      <c r="C7" s="50" t="s">
        <v>152</v>
      </c>
      <c r="D7" s="50" t="s">
        <v>152</v>
      </c>
    </row>
    <row r="8" spans="1:4" ht="13.8" x14ac:dyDescent="0.3">
      <c r="A8" s="56" t="s">
        <v>159</v>
      </c>
      <c r="B8" s="50" t="s">
        <v>179</v>
      </c>
      <c r="C8" s="50" t="s">
        <v>175</v>
      </c>
      <c r="D8" s="50" t="s">
        <v>170</v>
      </c>
    </row>
    <row r="9" spans="1:4" ht="13.8" x14ac:dyDescent="0.3">
      <c r="A9" s="56" t="s">
        <v>160</v>
      </c>
      <c r="B9" s="50" t="s">
        <v>185</v>
      </c>
      <c r="C9" s="50" t="s">
        <v>186</v>
      </c>
      <c r="D9" s="50" t="s">
        <v>187</v>
      </c>
    </row>
    <row r="10" spans="1:4" ht="13.8" x14ac:dyDescent="0.3">
      <c r="A10" s="56" t="s">
        <v>161</v>
      </c>
      <c r="B10" s="50" t="s">
        <v>50</v>
      </c>
      <c r="C10" s="50" t="s">
        <v>50</v>
      </c>
      <c r="D10" s="50" t="s">
        <v>50</v>
      </c>
    </row>
    <row r="11" spans="1:4" ht="13.8" x14ac:dyDescent="0.3">
      <c r="A11" s="56" t="s">
        <v>127</v>
      </c>
      <c r="B11" s="50" t="s">
        <v>31</v>
      </c>
      <c r="C11" s="50" t="s">
        <v>14</v>
      </c>
      <c r="D11" s="50" t="s">
        <v>42</v>
      </c>
    </row>
    <row r="12" spans="1:4" ht="13.8" x14ac:dyDescent="0.3">
      <c r="A12" s="56" t="s">
        <v>162</v>
      </c>
      <c r="B12" s="50" t="s">
        <v>134</v>
      </c>
      <c r="C12" s="50" t="s">
        <v>134</v>
      </c>
      <c r="D12" s="50" t="s">
        <v>134</v>
      </c>
    </row>
    <row r="13" spans="1:4" ht="13.8" x14ac:dyDescent="0.3">
      <c r="A13" s="56" t="s">
        <v>163</v>
      </c>
      <c r="B13" s="50" t="s">
        <v>141</v>
      </c>
      <c r="C13" s="50" t="s">
        <v>136</v>
      </c>
      <c r="D13" s="50" t="s">
        <v>138</v>
      </c>
    </row>
    <row r="14" spans="1:4" ht="13.8" x14ac:dyDescent="0.25">
      <c r="A14" s="59" t="s">
        <v>128</v>
      </c>
      <c r="B14" s="51" t="s">
        <v>183</v>
      </c>
      <c r="C14" s="51" t="s">
        <v>184</v>
      </c>
      <c r="D14" s="51" t="s">
        <v>171</v>
      </c>
    </row>
    <row r="15" spans="1:4" ht="13.8" x14ac:dyDescent="0.25">
      <c r="A15" s="59" t="s">
        <v>129</v>
      </c>
      <c r="B15" s="51" t="s">
        <v>50</v>
      </c>
      <c r="C15" s="51" t="s">
        <v>50</v>
      </c>
      <c r="D15" s="51" t="s">
        <v>50</v>
      </c>
    </row>
    <row r="16" spans="1:4" ht="13.8" x14ac:dyDescent="0.25">
      <c r="A16" s="59" t="s">
        <v>130</v>
      </c>
      <c r="B16" s="51" t="s">
        <v>31</v>
      </c>
      <c r="C16" s="51" t="s">
        <v>14</v>
      </c>
      <c r="D16" s="51" t="s">
        <v>42</v>
      </c>
    </row>
    <row r="17" spans="1:4" ht="13.8" x14ac:dyDescent="0.3">
      <c r="A17" s="56" t="s">
        <v>131</v>
      </c>
      <c r="B17" s="50" t="s">
        <v>134</v>
      </c>
      <c r="C17" s="50" t="s">
        <v>134</v>
      </c>
      <c r="D17" s="50" t="s">
        <v>134</v>
      </c>
    </row>
    <row r="18" spans="1:4" ht="13.8" x14ac:dyDescent="0.3">
      <c r="A18" s="56" t="s">
        <v>132</v>
      </c>
      <c r="B18" s="50" t="s">
        <v>141</v>
      </c>
      <c r="C18" s="50" t="s">
        <v>135</v>
      </c>
      <c r="D18" s="50" t="s">
        <v>138</v>
      </c>
    </row>
    <row r="19" spans="1:4" ht="13.8" x14ac:dyDescent="0.3">
      <c r="A19" s="56" t="s">
        <v>164</v>
      </c>
      <c r="B19" s="50" t="s">
        <v>180</v>
      </c>
      <c r="C19" s="50" t="s">
        <v>50</v>
      </c>
      <c r="D19" s="50" t="s">
        <v>172</v>
      </c>
    </row>
    <row r="20" spans="1:4" ht="13.8" x14ac:dyDescent="0.3">
      <c r="A20" s="56" t="s">
        <v>126</v>
      </c>
      <c r="B20" s="50" t="s">
        <v>181</v>
      </c>
      <c r="C20" s="50" t="s">
        <v>176</v>
      </c>
      <c r="D20" s="50" t="s">
        <v>173</v>
      </c>
    </row>
    <row r="21" spans="1:4" ht="13.8" x14ac:dyDescent="0.3">
      <c r="A21" s="60" t="s">
        <v>123</v>
      </c>
      <c r="B21" s="55">
        <v>40878</v>
      </c>
      <c r="C21" s="55">
        <v>40695</v>
      </c>
      <c r="D21" s="55">
        <v>40787</v>
      </c>
    </row>
    <row r="22" spans="1:4" ht="13.8" x14ac:dyDescent="0.3">
      <c r="A22" s="60" t="s">
        <v>124</v>
      </c>
      <c r="B22" s="55">
        <v>41243</v>
      </c>
      <c r="C22" s="55">
        <v>41060</v>
      </c>
      <c r="D22" s="55">
        <v>41517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FFFF00"/>
  </sheetPr>
  <dimension ref="A1:O131"/>
  <sheetViews>
    <sheetView zoomScale="90" zoomScaleNormal="100" zoomScaleSheetLayoutView="110" zoomScalePageLayoutView="90" workbookViewId="0">
      <selection activeCell="A42" sqref="A42:J42"/>
    </sheetView>
  </sheetViews>
  <sheetFormatPr defaultColWidth="9.109375" defaultRowHeight="13.2" x14ac:dyDescent="0.25"/>
  <cols>
    <col min="1" max="1" width="9.109375" style="285"/>
    <col min="2" max="2" width="11.33203125" style="285" customWidth="1"/>
    <col min="3" max="9" width="9.109375" style="285"/>
    <col min="10" max="10" width="26.6640625" style="285" customWidth="1"/>
    <col min="11" max="16384" width="9.109375" style="64"/>
  </cols>
  <sheetData>
    <row r="1" spans="1:15" ht="12.75" customHeight="1" x14ac:dyDescent="0.25">
      <c r="A1" s="422" t="s">
        <v>457</v>
      </c>
      <c r="B1" s="422"/>
      <c r="C1" s="422"/>
      <c r="D1" s="422"/>
      <c r="E1" s="422"/>
      <c r="F1" s="422"/>
      <c r="G1" s="422"/>
      <c r="H1" s="422"/>
      <c r="I1" s="422"/>
      <c r="J1" s="422"/>
    </row>
    <row r="2" spans="1:15" ht="34.950000000000003" customHeight="1" x14ac:dyDescent="0.25">
      <c r="A2" s="422"/>
      <c r="B2" s="422"/>
      <c r="C2" s="422"/>
      <c r="D2" s="422"/>
      <c r="E2" s="422"/>
      <c r="F2" s="422"/>
      <c r="G2" s="422"/>
      <c r="H2" s="422"/>
      <c r="I2" s="422"/>
      <c r="J2" s="422"/>
    </row>
    <row r="3" spans="1:15" ht="15" customHeight="1" x14ac:dyDescent="0.3">
      <c r="A3" s="440" t="s">
        <v>432</v>
      </c>
      <c r="B3" s="440"/>
      <c r="C3" s="440"/>
      <c r="D3" s="440"/>
      <c r="E3" s="440"/>
      <c r="F3" s="440"/>
      <c r="G3" s="440"/>
      <c r="H3" s="440"/>
      <c r="I3" s="440"/>
      <c r="J3" s="440"/>
    </row>
    <row r="4" spans="1:15" ht="18.600000000000001" customHeight="1" x14ac:dyDescent="0.25">
      <c r="A4" s="419" t="s">
        <v>433</v>
      </c>
      <c r="B4" s="419"/>
      <c r="C4" s="419"/>
      <c r="D4" s="419"/>
      <c r="E4" s="419"/>
      <c r="F4" s="419"/>
      <c r="G4" s="419"/>
      <c r="H4" s="419"/>
      <c r="I4" s="419"/>
      <c r="J4" s="419"/>
      <c r="K4" s="291"/>
      <c r="L4" s="291"/>
      <c r="M4" s="291"/>
      <c r="N4" s="291"/>
      <c r="O4" s="291"/>
    </row>
    <row r="5" spans="1:15" ht="80.25" customHeight="1" x14ac:dyDescent="0.25">
      <c r="A5" s="419"/>
      <c r="B5" s="419"/>
      <c r="C5" s="419"/>
      <c r="D5" s="419"/>
      <c r="E5" s="419"/>
      <c r="F5" s="419"/>
      <c r="G5" s="419"/>
      <c r="H5" s="419"/>
      <c r="I5" s="419"/>
      <c r="J5" s="419"/>
      <c r="K5" s="291"/>
      <c r="L5" s="291"/>
      <c r="M5" s="291"/>
      <c r="N5" s="291"/>
      <c r="O5" s="291"/>
    </row>
    <row r="6" spans="1:15" ht="85.5" customHeight="1" x14ac:dyDescent="0.25">
      <c r="A6" s="419" t="s">
        <v>455</v>
      </c>
      <c r="B6" s="415"/>
      <c r="C6" s="415"/>
      <c r="D6" s="415"/>
      <c r="E6" s="415"/>
      <c r="F6" s="415"/>
      <c r="G6" s="415"/>
      <c r="H6" s="415"/>
      <c r="I6" s="415"/>
      <c r="J6" s="415"/>
      <c r="K6" s="291"/>
      <c r="L6" s="291"/>
      <c r="M6" s="291"/>
      <c r="N6" s="291"/>
      <c r="O6" s="291"/>
    </row>
    <row r="7" spans="1:15" s="289" customFormat="1" ht="30" customHeight="1" x14ac:dyDescent="0.25">
      <c r="A7" s="424" t="s">
        <v>443</v>
      </c>
      <c r="B7" s="425"/>
      <c r="C7" s="425"/>
      <c r="D7" s="425"/>
      <c r="E7" s="425"/>
      <c r="F7" s="425"/>
      <c r="G7" s="425"/>
      <c r="H7" s="425"/>
      <c r="I7" s="425"/>
      <c r="J7" s="425"/>
      <c r="K7" s="290"/>
      <c r="L7" s="290"/>
      <c r="M7" s="290"/>
      <c r="N7" s="290"/>
      <c r="O7" s="290"/>
    </row>
    <row r="8" spans="1:15" s="289" customFormat="1" ht="6.75" customHeight="1" x14ac:dyDescent="0.25">
      <c r="A8" s="425"/>
      <c r="B8" s="425"/>
      <c r="C8" s="425"/>
      <c r="D8" s="425"/>
      <c r="E8" s="425"/>
      <c r="F8" s="425"/>
      <c r="G8" s="425"/>
      <c r="H8" s="425"/>
      <c r="I8" s="425"/>
      <c r="J8" s="425"/>
      <c r="K8" s="290"/>
      <c r="L8" s="290"/>
      <c r="M8" s="290"/>
      <c r="N8" s="290"/>
      <c r="O8" s="290"/>
    </row>
    <row r="9" spans="1:15" s="289" customFormat="1" ht="10.5" customHeight="1" x14ac:dyDescent="0.25">
      <c r="A9" s="425" t="s">
        <v>513</v>
      </c>
      <c r="B9" s="425"/>
      <c r="C9" s="425"/>
      <c r="D9" s="425"/>
      <c r="E9" s="425"/>
      <c r="F9" s="425"/>
      <c r="G9" s="425"/>
      <c r="H9" s="425"/>
      <c r="I9" s="425"/>
      <c r="J9" s="425"/>
      <c r="K9" s="290"/>
      <c r="L9" s="290"/>
      <c r="M9" s="290"/>
      <c r="N9" s="290"/>
      <c r="O9" s="290"/>
    </row>
    <row r="10" spans="1:15" s="289" customFormat="1" ht="10.5" customHeight="1" x14ac:dyDescent="0.25">
      <c r="A10" s="425"/>
      <c r="B10" s="425"/>
      <c r="C10" s="425"/>
      <c r="D10" s="425"/>
      <c r="E10" s="425"/>
      <c r="F10" s="425"/>
      <c r="G10" s="425"/>
      <c r="H10" s="425"/>
      <c r="I10" s="425"/>
      <c r="J10" s="425"/>
      <c r="K10" s="290"/>
      <c r="L10" s="290"/>
      <c r="M10" s="290"/>
      <c r="N10" s="290"/>
      <c r="O10" s="290"/>
    </row>
    <row r="11" spans="1:15" s="289" customFormat="1" ht="25.5" customHeight="1" thickBot="1" x14ac:dyDescent="0.3">
      <c r="A11" s="450"/>
      <c r="B11" s="450"/>
      <c r="C11" s="450"/>
      <c r="D11" s="450"/>
      <c r="E11" s="450"/>
      <c r="F11" s="450"/>
      <c r="G11" s="450"/>
      <c r="H11" s="450"/>
      <c r="I11" s="450"/>
      <c r="J11" s="450"/>
      <c r="K11" s="290"/>
      <c r="L11" s="290"/>
      <c r="M11" s="290"/>
      <c r="N11" s="290"/>
      <c r="O11" s="290"/>
    </row>
    <row r="12" spans="1:15" s="289" customFormat="1" ht="47.25" customHeight="1" thickBot="1" x14ac:dyDescent="0.3">
      <c r="A12" s="451" t="s">
        <v>456</v>
      </c>
      <c r="B12" s="451"/>
      <c r="C12" s="451"/>
      <c r="D12" s="451"/>
      <c r="E12" s="451"/>
      <c r="F12" s="451"/>
      <c r="G12" s="451"/>
      <c r="H12" s="451"/>
      <c r="I12" s="451"/>
      <c r="J12" s="451"/>
      <c r="K12" s="290"/>
      <c r="L12" s="290"/>
      <c r="M12" s="290"/>
      <c r="N12" s="290"/>
      <c r="O12" s="290"/>
    </row>
    <row r="13" spans="1:15" ht="23.4" customHeight="1" thickBot="1" x14ac:dyDescent="0.3">
      <c r="A13" s="458" t="s">
        <v>376</v>
      </c>
      <c r="B13" s="439"/>
      <c r="C13" s="439"/>
      <c r="D13" s="439"/>
      <c r="E13" s="439"/>
      <c r="F13" s="439"/>
      <c r="G13" s="439"/>
      <c r="H13" s="439"/>
      <c r="I13" s="439"/>
      <c r="J13" s="439"/>
    </row>
    <row r="14" spans="1:15" ht="20.399999999999999" customHeight="1" x14ac:dyDescent="0.25">
      <c r="A14" s="459" t="s">
        <v>375</v>
      </c>
      <c r="B14" s="460"/>
      <c r="C14" s="460"/>
      <c r="D14" s="460"/>
      <c r="E14" s="461"/>
      <c r="F14" s="406"/>
      <c r="G14" s="406"/>
      <c r="H14" s="406"/>
      <c r="I14" s="406"/>
      <c r="J14" s="406"/>
    </row>
    <row r="15" spans="1:15" ht="21.6" customHeight="1" x14ac:dyDescent="0.25">
      <c r="A15" s="467" t="s">
        <v>374</v>
      </c>
      <c r="B15" s="468"/>
      <c r="C15" s="468"/>
      <c r="D15" s="468"/>
      <c r="E15" s="469"/>
      <c r="F15" s="406"/>
      <c r="G15" s="406"/>
      <c r="H15" s="406"/>
      <c r="I15" s="406"/>
      <c r="J15" s="406"/>
    </row>
    <row r="16" spans="1:15" ht="32.4" customHeight="1" thickBot="1" x14ac:dyDescent="0.3">
      <c r="A16" s="433" t="s">
        <v>391</v>
      </c>
      <c r="B16" s="434"/>
      <c r="C16" s="434"/>
      <c r="D16" s="434"/>
      <c r="E16" s="435"/>
      <c r="F16" s="406"/>
      <c r="G16" s="406"/>
      <c r="H16" s="406"/>
      <c r="I16" s="406"/>
      <c r="J16" s="406"/>
    </row>
    <row r="17" spans="1:10" ht="25.95" customHeight="1" x14ac:dyDescent="0.25">
      <c r="A17" s="438" t="s">
        <v>363</v>
      </c>
      <c r="B17" s="438"/>
      <c r="C17" s="438"/>
      <c r="D17" s="438"/>
      <c r="E17" s="438"/>
      <c r="F17" s="438"/>
      <c r="G17" s="438"/>
      <c r="H17" s="438"/>
      <c r="I17" s="438"/>
      <c r="J17" s="438"/>
    </row>
    <row r="18" spans="1:10" ht="33.6" customHeight="1" x14ac:dyDescent="0.25">
      <c r="A18" s="438" t="s">
        <v>460</v>
      </c>
      <c r="B18" s="439"/>
      <c r="C18" s="439"/>
      <c r="D18" s="439"/>
      <c r="E18" s="439"/>
      <c r="F18" s="439"/>
      <c r="G18" s="439"/>
      <c r="H18" s="439"/>
      <c r="I18" s="439"/>
      <c r="J18" s="439"/>
    </row>
    <row r="19" spans="1:10" ht="33.6" customHeight="1" x14ac:dyDescent="0.25">
      <c r="A19" s="324" t="s">
        <v>541</v>
      </c>
      <c r="B19" s="316"/>
      <c r="C19" s="316"/>
      <c r="D19" s="316"/>
      <c r="E19" s="316"/>
      <c r="F19" s="316"/>
      <c r="G19" s="316"/>
      <c r="H19" s="316"/>
      <c r="I19" s="316"/>
      <c r="J19" s="316"/>
    </row>
    <row r="20" spans="1:10" ht="33.6" customHeight="1" x14ac:dyDescent="0.25">
      <c r="A20" s="323" t="s">
        <v>556</v>
      </c>
      <c r="B20" s="316"/>
      <c r="C20" s="316"/>
      <c r="D20" s="316"/>
      <c r="E20" s="316"/>
      <c r="F20" s="316"/>
      <c r="G20" s="316"/>
      <c r="H20" s="316"/>
      <c r="I20" s="316"/>
      <c r="J20" s="316"/>
    </row>
    <row r="21" spans="1:10" s="287" customFormat="1" ht="18" x14ac:dyDescent="0.25">
      <c r="A21" s="464" t="s">
        <v>568</v>
      </c>
      <c r="B21" s="465"/>
      <c r="C21" s="465"/>
      <c r="D21" s="465"/>
      <c r="E21" s="465"/>
      <c r="F21" s="465"/>
      <c r="G21" s="465"/>
      <c r="H21" s="465"/>
      <c r="I21" s="465"/>
      <c r="J21" s="465"/>
    </row>
    <row r="22" spans="1:10" s="287" customFormat="1" ht="40.5" customHeight="1" x14ac:dyDescent="0.25">
      <c r="A22" s="441" t="s">
        <v>569</v>
      </c>
      <c r="B22" s="442"/>
      <c r="C22" s="442"/>
      <c r="D22" s="442"/>
      <c r="E22" s="442"/>
      <c r="F22" s="442"/>
      <c r="G22" s="442"/>
      <c r="H22" s="442"/>
      <c r="I22" s="442"/>
      <c r="J22" s="442"/>
    </row>
    <row r="23" spans="1:10" s="287" customFormat="1" ht="41.25" customHeight="1" x14ac:dyDescent="0.25">
      <c r="A23" s="441" t="s">
        <v>570</v>
      </c>
      <c r="B23" s="442"/>
      <c r="C23" s="442"/>
      <c r="D23" s="442"/>
      <c r="E23" s="442"/>
      <c r="F23" s="442"/>
      <c r="G23" s="442"/>
      <c r="H23" s="442"/>
      <c r="I23" s="442"/>
      <c r="J23" s="442"/>
    </row>
    <row r="24" spans="1:10" s="287" customFormat="1" ht="41.25" customHeight="1" x14ac:dyDescent="0.25">
      <c r="A24" s="441" t="s">
        <v>571</v>
      </c>
      <c r="B24" s="442"/>
      <c r="C24" s="442"/>
      <c r="D24" s="442"/>
      <c r="E24" s="442"/>
      <c r="F24" s="442"/>
      <c r="G24" s="442"/>
      <c r="H24" s="442"/>
      <c r="I24" s="442"/>
      <c r="J24" s="442"/>
    </row>
    <row r="25" spans="1:10" ht="17.399999999999999" x14ac:dyDescent="0.25">
      <c r="A25" s="443" t="s">
        <v>572</v>
      </c>
      <c r="B25" s="444"/>
      <c r="C25" s="444"/>
      <c r="D25" s="444"/>
      <c r="E25" s="444"/>
      <c r="F25" s="444"/>
      <c r="G25" s="444"/>
      <c r="H25" s="444"/>
      <c r="I25" s="444"/>
      <c r="J25" s="444"/>
    </row>
    <row r="26" spans="1:10" ht="17.399999999999999" x14ac:dyDescent="0.25">
      <c r="A26" s="441" t="s">
        <v>573</v>
      </c>
      <c r="B26" s="442"/>
      <c r="C26" s="442"/>
      <c r="D26" s="442"/>
      <c r="E26" s="442"/>
      <c r="F26" s="442"/>
      <c r="G26" s="442"/>
      <c r="H26" s="442"/>
      <c r="I26" s="442"/>
      <c r="J26" s="442"/>
    </row>
    <row r="27" spans="1:10" ht="43.5" customHeight="1" x14ac:dyDescent="0.25">
      <c r="A27" s="441" t="s">
        <v>575</v>
      </c>
      <c r="B27" s="442"/>
      <c r="C27" s="442"/>
      <c r="D27" s="442"/>
      <c r="E27" s="442"/>
      <c r="F27" s="442"/>
      <c r="G27" s="442"/>
      <c r="H27" s="442"/>
      <c r="I27" s="442"/>
      <c r="J27" s="442"/>
    </row>
    <row r="28" spans="1:10" ht="18" x14ac:dyDescent="0.35">
      <c r="A28" s="466" t="s">
        <v>574</v>
      </c>
      <c r="B28" s="466"/>
      <c r="C28" s="466"/>
      <c r="D28" s="466"/>
      <c r="E28" s="466"/>
      <c r="F28" s="466"/>
      <c r="G28" s="466"/>
      <c r="H28" s="466"/>
      <c r="I28" s="466"/>
      <c r="J28" s="466"/>
    </row>
    <row r="29" spans="1:10" ht="37.5" customHeight="1" x14ac:dyDescent="0.3">
      <c r="A29" s="408" t="s">
        <v>542</v>
      </c>
      <c r="B29" s="408"/>
      <c r="C29" s="408"/>
      <c r="D29" s="408"/>
      <c r="E29" s="408"/>
      <c r="F29" s="408"/>
      <c r="G29" s="408"/>
      <c r="H29" s="408"/>
      <c r="I29" s="408"/>
      <c r="J29" s="408"/>
    </row>
    <row r="30" spans="1:10" ht="18" customHeight="1" x14ac:dyDescent="0.3">
      <c r="A30" s="446" t="s">
        <v>434</v>
      </c>
      <c r="B30" s="446"/>
      <c r="C30" s="446"/>
      <c r="D30" s="446"/>
      <c r="E30" s="446"/>
      <c r="F30" s="446"/>
      <c r="G30" s="446"/>
      <c r="H30" s="446"/>
      <c r="I30" s="446"/>
      <c r="J30" s="446"/>
    </row>
    <row r="31" spans="1:10" ht="45" customHeight="1" x14ac:dyDescent="0.25">
      <c r="A31" s="406" t="s">
        <v>464</v>
      </c>
      <c r="B31" s="406"/>
      <c r="C31" s="406"/>
      <c r="D31" s="406"/>
      <c r="E31" s="406"/>
      <c r="F31" s="406"/>
      <c r="G31" s="406"/>
      <c r="H31" s="406"/>
      <c r="I31" s="406"/>
      <c r="J31" s="406"/>
    </row>
    <row r="32" spans="1:10" ht="15" x14ac:dyDescent="0.25">
      <c r="A32" s="406" t="s">
        <v>461</v>
      </c>
      <c r="B32" s="407"/>
      <c r="C32" s="407"/>
      <c r="D32" s="407"/>
      <c r="E32" s="407"/>
      <c r="F32" s="407"/>
      <c r="G32" s="407"/>
      <c r="H32" s="407"/>
      <c r="I32" s="407"/>
      <c r="J32" s="407"/>
    </row>
    <row r="33" spans="1:10" ht="21" customHeight="1" x14ac:dyDescent="0.25">
      <c r="A33" s="406" t="s">
        <v>435</v>
      </c>
      <c r="B33" s="407"/>
      <c r="C33" s="407"/>
      <c r="D33" s="407"/>
      <c r="E33" s="407"/>
      <c r="F33" s="407"/>
      <c r="G33" s="407"/>
      <c r="H33" s="407"/>
      <c r="I33" s="407"/>
      <c r="J33" s="407"/>
    </row>
    <row r="34" spans="1:10" ht="21" customHeight="1" x14ac:dyDescent="0.25">
      <c r="A34" s="406" t="s">
        <v>436</v>
      </c>
      <c r="B34" s="407"/>
      <c r="C34" s="407"/>
      <c r="D34" s="407"/>
      <c r="E34" s="407"/>
      <c r="F34" s="407"/>
      <c r="G34" s="407"/>
      <c r="H34" s="407"/>
      <c r="I34" s="407"/>
      <c r="J34" s="407"/>
    </row>
    <row r="35" spans="1:10" ht="63.75" customHeight="1" x14ac:dyDescent="0.25">
      <c r="A35" s="436" t="s">
        <v>520</v>
      </c>
      <c r="B35" s="437"/>
      <c r="C35" s="437"/>
      <c r="D35" s="437"/>
      <c r="E35" s="437"/>
      <c r="F35" s="437"/>
      <c r="G35" s="437"/>
      <c r="H35" s="437"/>
      <c r="I35" s="437"/>
      <c r="J35" s="437"/>
    </row>
    <row r="36" spans="1:10" ht="60" customHeight="1" x14ac:dyDescent="0.25">
      <c r="A36" s="430" t="s">
        <v>514</v>
      </c>
      <c r="B36" s="430"/>
      <c r="C36" s="430"/>
      <c r="D36" s="430"/>
      <c r="E36" s="430"/>
      <c r="F36" s="430"/>
      <c r="G36" s="430"/>
      <c r="H36" s="430"/>
      <c r="I36" s="430"/>
      <c r="J36" s="430"/>
    </row>
    <row r="37" spans="1:10" ht="48.75" customHeight="1" x14ac:dyDescent="0.25">
      <c r="A37" s="463" t="s">
        <v>592</v>
      </c>
      <c r="B37" s="463"/>
      <c r="C37" s="463"/>
      <c r="D37" s="463"/>
      <c r="E37" s="463"/>
      <c r="F37" s="463"/>
      <c r="G37" s="463"/>
      <c r="H37" s="463"/>
      <c r="I37" s="463"/>
      <c r="J37" s="463"/>
    </row>
    <row r="38" spans="1:10" ht="15.6" x14ac:dyDescent="0.25">
      <c r="A38" s="430" t="s">
        <v>593</v>
      </c>
      <c r="B38" s="430"/>
      <c r="C38" s="430"/>
      <c r="D38" s="430"/>
      <c r="E38" s="430"/>
      <c r="F38" s="430"/>
      <c r="G38" s="430"/>
      <c r="H38" s="430"/>
      <c r="I38" s="430"/>
      <c r="J38" s="430"/>
    </row>
    <row r="39" spans="1:10" ht="15.6" x14ac:dyDescent="0.25">
      <c r="A39" s="430" t="s">
        <v>594</v>
      </c>
      <c r="B39" s="430"/>
      <c r="C39" s="430"/>
      <c r="D39" s="430"/>
      <c r="E39" s="430"/>
      <c r="F39" s="430"/>
      <c r="G39" s="430"/>
      <c r="H39" s="430"/>
      <c r="I39" s="430"/>
      <c r="J39" s="430"/>
    </row>
    <row r="40" spans="1:10" ht="15.6" x14ac:dyDescent="0.25">
      <c r="A40" s="430" t="s">
        <v>595</v>
      </c>
      <c r="B40" s="430"/>
      <c r="C40" s="430"/>
      <c r="D40" s="430"/>
      <c r="E40" s="430"/>
      <c r="F40" s="430"/>
      <c r="G40" s="430"/>
      <c r="H40" s="430"/>
      <c r="I40" s="430"/>
      <c r="J40" s="430"/>
    </row>
    <row r="41" spans="1:10" ht="31.5" customHeight="1" x14ac:dyDescent="0.25">
      <c r="A41" s="430" t="s">
        <v>596</v>
      </c>
      <c r="B41" s="430"/>
      <c r="C41" s="430"/>
      <c r="D41" s="430"/>
      <c r="E41" s="430"/>
      <c r="F41" s="430"/>
      <c r="G41" s="430"/>
      <c r="H41" s="430"/>
      <c r="I41" s="430"/>
      <c r="J41" s="430"/>
    </row>
    <row r="42" spans="1:10" ht="32.25" customHeight="1" x14ac:dyDescent="0.25">
      <c r="A42" s="418" t="s">
        <v>465</v>
      </c>
      <c r="B42" s="418"/>
      <c r="C42" s="418"/>
      <c r="D42" s="418"/>
      <c r="E42" s="418"/>
      <c r="F42" s="418"/>
      <c r="G42" s="418"/>
      <c r="H42" s="418"/>
      <c r="I42" s="418"/>
      <c r="J42" s="418"/>
    </row>
    <row r="43" spans="1:10" ht="19.95" customHeight="1" x14ac:dyDescent="0.25">
      <c r="A43" s="418" t="s">
        <v>466</v>
      </c>
      <c r="B43" s="407"/>
      <c r="C43" s="407"/>
      <c r="D43" s="407"/>
      <c r="E43" s="407"/>
      <c r="F43" s="407"/>
      <c r="G43" s="407"/>
      <c r="H43" s="407"/>
      <c r="I43" s="407"/>
      <c r="J43" s="407"/>
    </row>
    <row r="44" spans="1:10" ht="15" customHeight="1" x14ac:dyDescent="0.25">
      <c r="A44" s="418" t="s">
        <v>467</v>
      </c>
      <c r="B44" s="407"/>
      <c r="C44" s="407"/>
      <c r="D44" s="407"/>
      <c r="E44" s="407"/>
      <c r="F44" s="407"/>
      <c r="G44" s="407"/>
      <c r="H44" s="407"/>
      <c r="I44" s="407"/>
      <c r="J44" s="407"/>
    </row>
    <row r="45" spans="1:10" ht="16.5" customHeight="1" x14ac:dyDescent="0.25">
      <c r="A45" s="418" t="s">
        <v>468</v>
      </c>
      <c r="B45" s="407"/>
      <c r="C45" s="407"/>
      <c r="D45" s="407"/>
      <c r="E45" s="407"/>
      <c r="F45" s="407"/>
      <c r="G45" s="407"/>
      <c r="H45" s="407"/>
      <c r="I45" s="407"/>
      <c r="J45" s="407"/>
    </row>
    <row r="46" spans="1:10" ht="48" customHeight="1" x14ac:dyDescent="0.25">
      <c r="A46" s="454" t="s">
        <v>469</v>
      </c>
      <c r="B46" s="454"/>
      <c r="C46" s="454"/>
      <c r="D46" s="454"/>
      <c r="E46" s="454"/>
      <c r="F46" s="454"/>
      <c r="G46" s="454"/>
      <c r="H46" s="454"/>
      <c r="I46" s="454"/>
      <c r="J46" s="454"/>
    </row>
    <row r="47" spans="1:10" ht="40.5" customHeight="1" x14ac:dyDescent="0.25">
      <c r="A47" s="431" t="s">
        <v>437</v>
      </c>
      <c r="B47" s="431"/>
      <c r="C47" s="431"/>
      <c r="D47" s="431"/>
      <c r="E47" s="431"/>
      <c r="F47" s="431"/>
      <c r="G47" s="431"/>
      <c r="H47" s="431"/>
      <c r="I47" s="431"/>
      <c r="J47" s="431"/>
    </row>
    <row r="48" spans="1:10" ht="55.5" customHeight="1" x14ac:dyDescent="0.25">
      <c r="A48" s="406" t="s">
        <v>458</v>
      </c>
      <c r="B48" s="407"/>
      <c r="C48" s="407"/>
      <c r="D48" s="407"/>
      <c r="E48" s="407"/>
      <c r="F48" s="407"/>
      <c r="G48" s="407"/>
      <c r="H48" s="407"/>
      <c r="I48" s="407"/>
      <c r="J48" s="407"/>
    </row>
    <row r="49" spans="1:10" ht="13.5" customHeight="1" x14ac:dyDescent="0.25">
      <c r="A49" s="462"/>
      <c r="B49" s="462"/>
      <c r="C49" s="462"/>
      <c r="D49" s="462"/>
      <c r="E49" s="462"/>
      <c r="F49" s="462"/>
      <c r="G49" s="462"/>
      <c r="H49" s="462"/>
      <c r="I49" s="462"/>
      <c r="J49" s="462"/>
    </row>
    <row r="50" spans="1:10" ht="26.25" customHeight="1" x14ac:dyDescent="0.3">
      <c r="A50" s="432" t="s">
        <v>543</v>
      </c>
      <c r="B50" s="432"/>
      <c r="C50" s="432"/>
      <c r="D50" s="432"/>
      <c r="E50" s="432"/>
      <c r="F50" s="432"/>
      <c r="G50" s="432"/>
      <c r="H50" s="432"/>
      <c r="I50" s="432"/>
      <c r="J50" s="432"/>
    </row>
    <row r="51" spans="1:10" s="287" customFormat="1" ht="52.5" customHeight="1" x14ac:dyDescent="0.25">
      <c r="A51" s="409" t="s">
        <v>462</v>
      </c>
      <c r="B51" s="409"/>
      <c r="C51" s="409"/>
      <c r="D51" s="409"/>
      <c r="E51" s="409"/>
      <c r="F51" s="409"/>
      <c r="G51" s="409"/>
      <c r="H51" s="409"/>
      <c r="I51" s="409"/>
      <c r="J51" s="409"/>
    </row>
    <row r="52" spans="1:10" s="287" customFormat="1" ht="17.399999999999999" customHeight="1" x14ac:dyDescent="0.25">
      <c r="A52" s="452" t="s">
        <v>438</v>
      </c>
      <c r="B52" s="453"/>
      <c r="C52" s="453"/>
      <c r="D52" s="453"/>
      <c r="E52" s="453"/>
      <c r="F52" s="453"/>
      <c r="G52" s="453"/>
      <c r="H52" s="453"/>
      <c r="I52" s="453"/>
      <c r="J52" s="453"/>
    </row>
    <row r="53" spans="1:10" s="287" customFormat="1" ht="18.75" customHeight="1" x14ac:dyDescent="0.25">
      <c r="A53" s="414" t="s">
        <v>439</v>
      </c>
      <c r="B53" s="415"/>
      <c r="C53" s="415"/>
      <c r="D53" s="415"/>
      <c r="E53" s="415"/>
      <c r="F53" s="415"/>
      <c r="G53" s="415"/>
      <c r="H53" s="415"/>
      <c r="I53" s="415"/>
      <c r="J53" s="415"/>
    </row>
    <row r="54" spans="1:10" s="287" customFormat="1" ht="33" customHeight="1" x14ac:dyDescent="0.25">
      <c r="A54" s="427" t="s">
        <v>377</v>
      </c>
      <c r="B54" s="428"/>
      <c r="C54" s="428"/>
      <c r="D54" s="428"/>
      <c r="E54" s="428"/>
      <c r="F54" s="428"/>
      <c r="G54" s="428"/>
      <c r="H54" s="428"/>
      <c r="I54" s="428"/>
      <c r="J54" s="428"/>
    </row>
    <row r="55" spans="1:10" s="287" customFormat="1" ht="28.2" customHeight="1" x14ac:dyDescent="0.25">
      <c r="A55" s="426" t="s">
        <v>440</v>
      </c>
      <c r="B55" s="411"/>
      <c r="C55" s="411"/>
      <c r="D55" s="411"/>
      <c r="E55" s="411"/>
      <c r="F55" s="411"/>
      <c r="G55" s="411"/>
      <c r="H55" s="411"/>
      <c r="I55" s="411"/>
      <c r="J55" s="411"/>
    </row>
    <row r="56" spans="1:10" s="287" customFormat="1" ht="36" customHeight="1" x14ac:dyDescent="0.25">
      <c r="A56" s="419" t="s">
        <v>441</v>
      </c>
      <c r="B56" s="415"/>
      <c r="C56" s="415"/>
      <c r="D56" s="415"/>
      <c r="E56" s="415"/>
      <c r="F56" s="415"/>
      <c r="G56" s="415"/>
      <c r="H56" s="415"/>
      <c r="I56" s="415"/>
      <c r="J56" s="415"/>
    </row>
    <row r="57" spans="1:10" s="287" customFormat="1" ht="32.4" customHeight="1" x14ac:dyDescent="0.25">
      <c r="A57" s="414" t="s">
        <v>463</v>
      </c>
      <c r="B57" s="415"/>
      <c r="C57" s="415"/>
      <c r="D57" s="415"/>
      <c r="E57" s="415"/>
      <c r="F57" s="415"/>
      <c r="G57" s="415"/>
      <c r="H57" s="415"/>
      <c r="I57" s="415"/>
      <c r="J57" s="415"/>
    </row>
    <row r="58" spans="1:10" s="287" customFormat="1" ht="56.4" customHeight="1" x14ac:dyDescent="0.25">
      <c r="A58" s="414" t="s">
        <v>442</v>
      </c>
      <c r="B58" s="415"/>
      <c r="C58" s="415"/>
      <c r="D58" s="415"/>
      <c r="E58" s="415"/>
      <c r="F58" s="415"/>
      <c r="G58" s="415"/>
      <c r="H58" s="415"/>
      <c r="I58" s="415"/>
      <c r="J58" s="415"/>
    </row>
    <row r="59" spans="1:10" s="287" customFormat="1" ht="64.5" customHeight="1" x14ac:dyDescent="0.25">
      <c r="A59" s="410" t="s">
        <v>470</v>
      </c>
      <c r="B59" s="411"/>
      <c r="C59" s="411"/>
      <c r="D59" s="411"/>
      <c r="E59" s="411"/>
      <c r="F59" s="411"/>
      <c r="G59" s="411"/>
      <c r="H59" s="411"/>
      <c r="I59" s="411"/>
      <c r="J59" s="411"/>
    </row>
    <row r="60" spans="1:10" s="287" customFormat="1" ht="15.6" x14ac:dyDescent="0.3">
      <c r="A60" s="429" t="s">
        <v>471</v>
      </c>
      <c r="B60" s="429"/>
      <c r="C60" s="429"/>
      <c r="D60" s="429"/>
      <c r="E60" s="429"/>
      <c r="F60" s="429"/>
      <c r="G60" s="429"/>
      <c r="H60" s="429"/>
      <c r="I60" s="429"/>
      <c r="J60" s="429"/>
    </row>
    <row r="61" spans="1:10" s="287" customFormat="1" ht="16.95" customHeight="1" x14ac:dyDescent="0.3">
      <c r="A61" s="429" t="s">
        <v>472</v>
      </c>
      <c r="B61" s="429"/>
      <c r="C61" s="429"/>
      <c r="D61" s="429"/>
      <c r="E61" s="429"/>
      <c r="F61" s="429"/>
      <c r="G61" s="429"/>
      <c r="H61" s="429"/>
      <c r="I61" s="429"/>
      <c r="J61" s="429"/>
    </row>
    <row r="62" spans="1:10" s="287" customFormat="1" ht="18" customHeight="1" x14ac:dyDescent="0.25">
      <c r="A62" s="423" t="s">
        <v>521</v>
      </c>
      <c r="B62" s="415"/>
      <c r="C62" s="415"/>
      <c r="D62" s="415"/>
      <c r="E62" s="415"/>
      <c r="F62" s="415"/>
      <c r="G62" s="415"/>
      <c r="H62" s="415"/>
      <c r="I62" s="415"/>
      <c r="J62" s="415"/>
    </row>
    <row r="63" spans="1:10" s="287" customFormat="1" ht="16.5" customHeight="1" x14ac:dyDescent="0.25">
      <c r="A63" s="423" t="s">
        <v>473</v>
      </c>
      <c r="B63" s="415"/>
      <c r="C63" s="415"/>
      <c r="D63" s="415"/>
      <c r="E63" s="415"/>
      <c r="F63" s="415"/>
      <c r="G63" s="415"/>
      <c r="H63" s="415"/>
      <c r="I63" s="415"/>
      <c r="J63" s="415"/>
    </row>
    <row r="64" spans="1:10" s="287" customFormat="1" ht="65.25" customHeight="1" x14ac:dyDescent="0.25">
      <c r="A64" s="409" t="s">
        <v>515</v>
      </c>
      <c r="B64" s="409"/>
      <c r="C64" s="409"/>
      <c r="D64" s="409"/>
      <c r="E64" s="409"/>
      <c r="F64" s="409"/>
      <c r="G64" s="409"/>
      <c r="H64" s="409"/>
      <c r="I64" s="409"/>
      <c r="J64" s="409"/>
    </row>
    <row r="65" spans="1:10" s="287" customFormat="1" ht="33" customHeight="1" x14ac:dyDescent="0.25">
      <c r="A65" s="423" t="s">
        <v>474</v>
      </c>
      <c r="B65" s="415"/>
      <c r="C65" s="415"/>
      <c r="D65" s="415"/>
      <c r="E65" s="415"/>
      <c r="F65" s="415"/>
      <c r="G65" s="415"/>
      <c r="H65" s="415"/>
      <c r="I65" s="415"/>
      <c r="J65" s="415"/>
    </row>
    <row r="66" spans="1:10" s="287" customFormat="1" ht="18" customHeight="1" x14ac:dyDescent="0.25">
      <c r="A66" s="297" t="s">
        <v>475</v>
      </c>
      <c r="B66" s="296"/>
      <c r="C66" s="296"/>
      <c r="D66" s="296"/>
      <c r="E66" s="296"/>
      <c r="F66" s="296"/>
      <c r="G66" s="296"/>
      <c r="H66" s="296"/>
      <c r="I66" s="296"/>
      <c r="J66" s="296"/>
    </row>
    <row r="67" spans="1:10" s="287" customFormat="1" ht="15.75" customHeight="1" x14ac:dyDescent="0.25">
      <c r="A67" s="423" t="s">
        <v>476</v>
      </c>
      <c r="B67" s="415"/>
      <c r="C67" s="415"/>
      <c r="D67" s="415"/>
      <c r="E67" s="415"/>
      <c r="F67" s="415"/>
      <c r="G67" s="415"/>
      <c r="H67" s="415"/>
      <c r="I67" s="415"/>
      <c r="J67" s="415"/>
    </row>
    <row r="68" spans="1:10" s="287" customFormat="1" ht="23.4" customHeight="1" x14ac:dyDescent="0.25">
      <c r="A68" s="423" t="s">
        <v>477</v>
      </c>
      <c r="B68" s="415"/>
      <c r="C68" s="415"/>
      <c r="D68" s="415"/>
      <c r="E68" s="415"/>
      <c r="F68" s="415"/>
      <c r="G68" s="415"/>
      <c r="H68" s="415"/>
      <c r="I68" s="415"/>
      <c r="J68" s="415"/>
    </row>
    <row r="69" spans="1:10" s="287" customFormat="1" ht="19.5" customHeight="1" x14ac:dyDescent="0.25">
      <c r="A69" s="423" t="s">
        <v>478</v>
      </c>
      <c r="B69" s="415"/>
      <c r="C69" s="415"/>
      <c r="D69" s="415"/>
      <c r="E69" s="415"/>
      <c r="F69" s="415"/>
      <c r="G69" s="415"/>
      <c r="H69" s="415"/>
      <c r="I69" s="415"/>
      <c r="J69" s="415"/>
    </row>
    <row r="70" spans="1:10" s="287" customFormat="1" ht="50.25" customHeight="1" x14ac:dyDescent="0.25">
      <c r="A70" s="414" t="s">
        <v>479</v>
      </c>
      <c r="B70" s="419"/>
      <c r="C70" s="419"/>
      <c r="D70" s="419"/>
      <c r="E70" s="419"/>
      <c r="F70" s="419"/>
      <c r="G70" s="419"/>
      <c r="H70" s="419"/>
      <c r="I70" s="419"/>
      <c r="J70" s="419"/>
    </row>
    <row r="71" spans="1:10" s="287" customFormat="1" ht="21" customHeight="1" x14ac:dyDescent="0.25">
      <c r="A71" s="419" t="s">
        <v>480</v>
      </c>
      <c r="B71" s="419"/>
      <c r="C71" s="419"/>
      <c r="D71" s="419"/>
      <c r="E71" s="419"/>
      <c r="F71" s="419"/>
      <c r="G71" s="419"/>
      <c r="H71" s="419"/>
      <c r="I71" s="419"/>
      <c r="J71" s="419"/>
    </row>
    <row r="72" spans="1:10" s="287" customFormat="1" ht="66" customHeight="1" x14ac:dyDescent="0.25">
      <c r="A72" s="414" t="s">
        <v>481</v>
      </c>
      <c r="B72" s="415"/>
      <c r="C72" s="415"/>
      <c r="D72" s="415"/>
      <c r="E72" s="415"/>
      <c r="F72" s="415"/>
      <c r="G72" s="415"/>
      <c r="H72" s="415"/>
      <c r="I72" s="415"/>
      <c r="J72" s="415"/>
    </row>
    <row r="73" spans="1:10" s="287" customFormat="1" ht="33" customHeight="1" x14ac:dyDescent="0.25">
      <c r="A73" s="414" t="s">
        <v>506</v>
      </c>
      <c r="B73" s="415"/>
      <c r="C73" s="415"/>
      <c r="D73" s="415"/>
      <c r="E73" s="415"/>
      <c r="F73" s="415"/>
      <c r="G73" s="415"/>
      <c r="H73" s="415"/>
      <c r="I73" s="415"/>
      <c r="J73" s="415"/>
    </row>
    <row r="74" spans="1:10" s="288" customFormat="1" ht="48" customHeight="1" x14ac:dyDescent="0.25">
      <c r="A74" s="414" t="s">
        <v>507</v>
      </c>
      <c r="B74" s="415"/>
      <c r="C74" s="415"/>
      <c r="D74" s="415"/>
      <c r="E74" s="415"/>
      <c r="F74" s="415"/>
      <c r="G74" s="415"/>
      <c r="H74" s="415"/>
      <c r="I74" s="415"/>
      <c r="J74" s="415"/>
    </row>
    <row r="75" spans="1:10" s="76" customFormat="1" ht="39.75" customHeight="1" x14ac:dyDescent="0.25">
      <c r="A75" s="457" t="s">
        <v>482</v>
      </c>
      <c r="B75" s="457"/>
      <c r="C75" s="457"/>
      <c r="D75" s="457"/>
      <c r="E75" s="457"/>
      <c r="F75" s="457"/>
      <c r="G75" s="457"/>
      <c r="H75" s="457"/>
      <c r="I75" s="457"/>
      <c r="J75" s="457"/>
    </row>
    <row r="76" spans="1:10" s="76" customFormat="1" ht="17.25" customHeight="1" x14ac:dyDescent="0.25">
      <c r="A76" s="448"/>
      <c r="B76" s="449"/>
      <c r="C76" s="449"/>
      <c r="D76" s="449"/>
      <c r="E76" s="449"/>
      <c r="F76" s="449"/>
      <c r="G76" s="449"/>
      <c r="H76" s="449"/>
      <c r="I76" s="449"/>
      <c r="J76" s="449"/>
    </row>
    <row r="77" spans="1:10" ht="33.6" customHeight="1" x14ac:dyDescent="0.3">
      <c r="A77" s="446" t="s">
        <v>508</v>
      </c>
      <c r="B77" s="447"/>
      <c r="C77" s="447"/>
      <c r="D77" s="447"/>
      <c r="E77" s="447"/>
      <c r="F77" s="447"/>
      <c r="G77" s="447"/>
      <c r="H77" s="447"/>
      <c r="I77" s="447"/>
      <c r="J77" s="447"/>
    </row>
    <row r="78" spans="1:10" s="287" customFormat="1" ht="32.4" customHeight="1" x14ac:dyDescent="0.35">
      <c r="A78" s="416" t="s">
        <v>544</v>
      </c>
      <c r="B78" s="445"/>
      <c r="C78" s="445"/>
      <c r="D78" s="445"/>
      <c r="E78" s="445"/>
      <c r="F78" s="445"/>
      <c r="G78" s="445"/>
      <c r="H78" s="445"/>
      <c r="I78" s="445"/>
      <c r="J78" s="445"/>
    </row>
    <row r="79" spans="1:10" s="287" customFormat="1" ht="48" customHeight="1" x14ac:dyDescent="0.25">
      <c r="A79" s="414" t="s">
        <v>483</v>
      </c>
      <c r="B79" s="414"/>
      <c r="C79" s="414"/>
      <c r="D79" s="414"/>
      <c r="E79" s="414"/>
      <c r="F79" s="414"/>
      <c r="G79" s="414"/>
      <c r="H79" s="414"/>
      <c r="I79" s="414"/>
      <c r="J79" s="414"/>
    </row>
    <row r="80" spans="1:10" s="287" customFormat="1" ht="16.95" customHeight="1" x14ac:dyDescent="0.25">
      <c r="A80" s="414" t="s">
        <v>557</v>
      </c>
      <c r="B80" s="415"/>
      <c r="C80" s="415"/>
      <c r="D80" s="415"/>
      <c r="E80" s="415"/>
      <c r="F80" s="415"/>
      <c r="G80" s="415"/>
      <c r="H80" s="415"/>
      <c r="I80" s="415"/>
      <c r="J80" s="415"/>
    </row>
    <row r="81" spans="1:10" s="287" customFormat="1" ht="19.2" customHeight="1" x14ac:dyDescent="0.25">
      <c r="A81" s="414" t="s">
        <v>558</v>
      </c>
      <c r="B81" s="415"/>
      <c r="C81" s="415"/>
      <c r="D81" s="415"/>
      <c r="E81" s="415"/>
      <c r="F81" s="415"/>
      <c r="G81" s="415"/>
      <c r="H81" s="415"/>
      <c r="I81" s="415"/>
      <c r="J81" s="415"/>
    </row>
    <row r="82" spans="1:10" s="287" customFormat="1" ht="21" customHeight="1" x14ac:dyDescent="0.25">
      <c r="A82" s="414" t="s">
        <v>559</v>
      </c>
      <c r="B82" s="415"/>
      <c r="C82" s="415"/>
      <c r="D82" s="415"/>
      <c r="E82" s="415"/>
      <c r="F82" s="415"/>
      <c r="G82" s="415"/>
      <c r="H82" s="415"/>
      <c r="I82" s="415"/>
      <c r="J82" s="415"/>
    </row>
    <row r="83" spans="1:10" s="287" customFormat="1" ht="21.6" customHeight="1" x14ac:dyDescent="0.25">
      <c r="A83" s="414" t="s">
        <v>560</v>
      </c>
      <c r="B83" s="415"/>
      <c r="C83" s="415"/>
      <c r="D83" s="415"/>
      <c r="E83" s="415"/>
      <c r="F83" s="415"/>
      <c r="G83" s="415"/>
      <c r="H83" s="415"/>
      <c r="I83" s="415"/>
      <c r="J83" s="415"/>
    </row>
    <row r="84" spans="1:10" s="287" customFormat="1" ht="20.399999999999999" customHeight="1" x14ac:dyDescent="0.25">
      <c r="A84" s="414" t="s">
        <v>561</v>
      </c>
      <c r="B84" s="415"/>
      <c r="C84" s="415"/>
      <c r="D84" s="415"/>
      <c r="E84" s="415"/>
      <c r="F84" s="415"/>
      <c r="G84" s="415"/>
      <c r="H84" s="415"/>
      <c r="I84" s="415"/>
      <c r="J84" s="415"/>
    </row>
    <row r="85" spans="1:10" s="287" customFormat="1" ht="17.399999999999999" customHeight="1" x14ac:dyDescent="0.25">
      <c r="A85" s="414" t="s">
        <v>562</v>
      </c>
      <c r="B85" s="415"/>
      <c r="C85" s="415"/>
      <c r="D85" s="415"/>
      <c r="E85" s="415"/>
      <c r="F85" s="415"/>
      <c r="G85" s="415"/>
      <c r="H85" s="415"/>
      <c r="I85" s="415"/>
      <c r="J85" s="415"/>
    </row>
    <row r="86" spans="1:10" s="287" customFormat="1" ht="24.6" customHeight="1" x14ac:dyDescent="0.3">
      <c r="A86" s="412" t="s">
        <v>563</v>
      </c>
      <c r="B86" s="413"/>
      <c r="C86" s="413"/>
      <c r="D86" s="413"/>
      <c r="E86" s="413"/>
      <c r="F86" s="413"/>
      <c r="G86" s="413"/>
      <c r="H86" s="413"/>
      <c r="I86" s="413"/>
      <c r="J86" s="413"/>
    </row>
    <row r="87" spans="1:10" s="287" customFormat="1" ht="20.399999999999999" customHeight="1" x14ac:dyDescent="0.25">
      <c r="A87" s="410" t="s">
        <v>564</v>
      </c>
      <c r="B87" s="411"/>
      <c r="C87" s="411"/>
      <c r="D87" s="411"/>
      <c r="E87" s="411"/>
      <c r="F87" s="411"/>
      <c r="G87" s="411"/>
      <c r="H87" s="411"/>
      <c r="I87" s="411"/>
      <c r="J87" s="411"/>
    </row>
    <row r="88" spans="1:10" s="287" customFormat="1" ht="18.600000000000001" customHeight="1" x14ac:dyDescent="0.25">
      <c r="A88" s="414" t="s">
        <v>484</v>
      </c>
      <c r="B88" s="415"/>
      <c r="C88" s="415"/>
      <c r="D88" s="415"/>
      <c r="E88" s="415"/>
      <c r="F88" s="415"/>
      <c r="G88" s="415"/>
      <c r="H88" s="415"/>
      <c r="I88" s="415"/>
      <c r="J88" s="415"/>
    </row>
    <row r="89" spans="1:10" s="287" customFormat="1" ht="17.399999999999999" customHeight="1" x14ac:dyDescent="0.25">
      <c r="A89" s="414" t="s">
        <v>485</v>
      </c>
      <c r="B89" s="415"/>
      <c r="C89" s="415"/>
      <c r="D89" s="415"/>
      <c r="E89" s="415"/>
      <c r="F89" s="415"/>
      <c r="G89" s="415"/>
      <c r="H89" s="415"/>
      <c r="I89" s="415"/>
      <c r="J89" s="415"/>
    </row>
    <row r="90" spans="1:10" s="287" customFormat="1" ht="24.6" customHeight="1" x14ac:dyDescent="0.25">
      <c r="A90" s="414" t="s">
        <v>486</v>
      </c>
      <c r="B90" s="414"/>
      <c r="C90" s="414"/>
      <c r="D90" s="414"/>
      <c r="E90" s="414"/>
      <c r="F90" s="414"/>
      <c r="G90" s="414"/>
      <c r="H90" s="414"/>
      <c r="I90" s="414"/>
      <c r="J90" s="414"/>
    </row>
    <row r="91" spans="1:10" s="287" customFormat="1" ht="52.95" customHeight="1" x14ac:dyDescent="0.25">
      <c r="A91" s="404" t="s">
        <v>487</v>
      </c>
      <c r="B91" s="405"/>
      <c r="C91" s="405"/>
      <c r="D91" s="405"/>
      <c r="E91" s="405"/>
      <c r="F91" s="405"/>
      <c r="G91" s="405"/>
      <c r="H91" s="405"/>
      <c r="I91" s="405"/>
      <c r="J91" s="405"/>
    </row>
    <row r="92" spans="1:10" s="287" customFormat="1" ht="59.25" customHeight="1" x14ac:dyDescent="0.25">
      <c r="A92" s="409" t="s">
        <v>488</v>
      </c>
      <c r="B92" s="409"/>
      <c r="C92" s="409"/>
      <c r="D92" s="409"/>
      <c r="E92" s="409"/>
      <c r="F92" s="409"/>
      <c r="G92" s="409"/>
      <c r="H92" s="409"/>
      <c r="I92" s="409"/>
      <c r="J92" s="409"/>
    </row>
    <row r="93" spans="1:10" s="287" customFormat="1" ht="33" customHeight="1" x14ac:dyDescent="0.25">
      <c r="A93" s="410" t="s">
        <v>565</v>
      </c>
      <c r="B93" s="411"/>
      <c r="C93" s="411"/>
      <c r="D93" s="411"/>
      <c r="E93" s="411"/>
      <c r="F93" s="411"/>
      <c r="G93" s="411"/>
      <c r="H93" s="411"/>
      <c r="I93" s="411"/>
      <c r="J93" s="411"/>
    </row>
    <row r="94" spans="1:10" s="287" customFormat="1" ht="48" customHeight="1" x14ac:dyDescent="0.25">
      <c r="A94" s="414" t="s">
        <v>489</v>
      </c>
      <c r="B94" s="415"/>
      <c r="C94" s="415"/>
      <c r="D94" s="415"/>
      <c r="E94" s="415"/>
      <c r="F94" s="415"/>
      <c r="G94" s="415"/>
      <c r="H94" s="415"/>
      <c r="I94" s="415"/>
      <c r="J94" s="415"/>
    </row>
    <row r="95" spans="1:10" s="287" customFormat="1" ht="38.25" customHeight="1" x14ac:dyDescent="0.25">
      <c r="A95" s="414" t="s">
        <v>490</v>
      </c>
      <c r="B95" s="415"/>
      <c r="C95" s="415"/>
      <c r="D95" s="415"/>
      <c r="E95" s="415"/>
      <c r="F95" s="415"/>
      <c r="G95" s="415"/>
      <c r="H95" s="415"/>
      <c r="I95" s="415"/>
      <c r="J95" s="415"/>
    </row>
    <row r="96" spans="1:10" s="287" customFormat="1" ht="19.2" customHeight="1" x14ac:dyDescent="0.25">
      <c r="A96" s="414" t="s">
        <v>491</v>
      </c>
      <c r="B96" s="415"/>
      <c r="C96" s="415"/>
      <c r="D96" s="415"/>
      <c r="E96" s="415"/>
      <c r="F96" s="415"/>
      <c r="G96" s="415"/>
      <c r="H96" s="415"/>
      <c r="I96" s="415"/>
      <c r="J96" s="415"/>
    </row>
    <row r="97" spans="1:10" s="287" customFormat="1" ht="18" customHeight="1" x14ac:dyDescent="0.25">
      <c r="A97" s="414" t="s">
        <v>522</v>
      </c>
      <c r="B97" s="415"/>
      <c r="C97" s="415"/>
      <c r="D97" s="415"/>
      <c r="E97" s="415"/>
      <c r="F97" s="415"/>
      <c r="G97" s="415"/>
      <c r="H97" s="415"/>
      <c r="I97" s="415"/>
      <c r="J97" s="415"/>
    </row>
    <row r="98" spans="1:10" s="287" customFormat="1" ht="34.5" customHeight="1" x14ac:dyDescent="0.25">
      <c r="A98" s="419" t="s">
        <v>523</v>
      </c>
      <c r="B98" s="415"/>
      <c r="C98" s="415"/>
      <c r="D98" s="415"/>
      <c r="E98" s="415"/>
      <c r="F98" s="415"/>
      <c r="G98" s="415"/>
      <c r="H98" s="415"/>
      <c r="I98" s="415"/>
      <c r="J98" s="415"/>
    </row>
    <row r="99" spans="1:10" s="287" customFormat="1" ht="73.5" customHeight="1" x14ac:dyDescent="0.25">
      <c r="A99" s="414" t="s">
        <v>525</v>
      </c>
      <c r="B99" s="414"/>
      <c r="C99" s="414"/>
      <c r="D99" s="414"/>
      <c r="E99" s="414"/>
      <c r="F99" s="414"/>
      <c r="G99" s="414"/>
      <c r="H99" s="414"/>
      <c r="I99" s="414"/>
      <c r="J99" s="414"/>
    </row>
    <row r="100" spans="1:10" s="287" customFormat="1" ht="66.75" customHeight="1" x14ac:dyDescent="0.25">
      <c r="A100" s="414" t="s">
        <v>526</v>
      </c>
      <c r="B100" s="415"/>
      <c r="C100" s="415"/>
      <c r="D100" s="415"/>
      <c r="E100" s="415"/>
      <c r="F100" s="415"/>
      <c r="G100" s="415"/>
      <c r="H100" s="415"/>
      <c r="I100" s="415"/>
      <c r="J100" s="415"/>
    </row>
    <row r="101" spans="1:10" s="287" customFormat="1" ht="36" customHeight="1" x14ac:dyDescent="0.25">
      <c r="A101" s="455" t="s">
        <v>369</v>
      </c>
      <c r="B101" s="456"/>
      <c r="C101" s="456"/>
      <c r="D101" s="456"/>
      <c r="E101" s="456"/>
      <c r="F101" s="456"/>
      <c r="G101" s="456"/>
      <c r="H101" s="456"/>
      <c r="I101" s="456"/>
      <c r="J101" s="456"/>
    </row>
    <row r="102" spans="1:10" ht="33" customHeight="1" x14ac:dyDescent="0.3">
      <c r="A102" s="412" t="s">
        <v>528</v>
      </c>
      <c r="B102" s="413"/>
      <c r="C102" s="413"/>
      <c r="D102" s="413"/>
      <c r="E102" s="413"/>
      <c r="F102" s="413"/>
      <c r="G102" s="413"/>
      <c r="H102" s="413"/>
      <c r="I102" s="413"/>
      <c r="J102" s="413"/>
    </row>
    <row r="103" spans="1:10" ht="21.75" customHeight="1" x14ac:dyDescent="0.3">
      <c r="A103" s="420" t="s">
        <v>545</v>
      </c>
      <c r="B103" s="421"/>
      <c r="C103" s="421"/>
      <c r="D103" s="421"/>
      <c r="E103" s="421"/>
      <c r="F103" s="421"/>
      <c r="G103" s="421"/>
      <c r="H103" s="421"/>
      <c r="I103" s="421"/>
      <c r="J103" s="421"/>
    </row>
    <row r="104" spans="1:10" ht="34.5" customHeight="1" x14ac:dyDescent="0.25">
      <c r="A104" s="414" t="s">
        <v>492</v>
      </c>
      <c r="B104" s="414"/>
      <c r="C104" s="414"/>
      <c r="D104" s="414"/>
      <c r="E104" s="414"/>
      <c r="F104" s="414"/>
      <c r="G104" s="414"/>
      <c r="H104" s="414"/>
      <c r="I104" s="414"/>
      <c r="J104" s="414"/>
    </row>
    <row r="105" spans="1:10" ht="33.75" customHeight="1" x14ac:dyDescent="0.25">
      <c r="A105" s="414" t="s">
        <v>459</v>
      </c>
      <c r="B105" s="414"/>
      <c r="C105" s="414"/>
      <c r="D105" s="414"/>
      <c r="E105" s="414"/>
      <c r="F105" s="414"/>
      <c r="G105" s="414"/>
      <c r="H105" s="414"/>
      <c r="I105" s="414"/>
      <c r="J105" s="414"/>
    </row>
    <row r="106" spans="1:10" ht="18.75" customHeight="1" x14ac:dyDescent="0.25">
      <c r="A106" s="414" t="s">
        <v>493</v>
      </c>
      <c r="B106" s="414"/>
      <c r="C106" s="414"/>
      <c r="D106" s="414"/>
      <c r="E106" s="414"/>
      <c r="F106" s="414"/>
      <c r="G106" s="414"/>
      <c r="H106" s="414"/>
      <c r="I106" s="414"/>
      <c r="J106" s="414"/>
    </row>
    <row r="107" spans="1:10" ht="19.2" customHeight="1" x14ac:dyDescent="0.25">
      <c r="A107" s="414" t="s">
        <v>567</v>
      </c>
      <c r="B107" s="414"/>
      <c r="C107" s="414"/>
      <c r="D107" s="414"/>
      <c r="E107" s="414"/>
      <c r="F107" s="414"/>
      <c r="G107" s="414"/>
      <c r="H107" s="414"/>
      <c r="I107" s="414"/>
      <c r="J107" s="414"/>
    </row>
    <row r="108" spans="1:10" ht="15" customHeight="1" x14ac:dyDescent="0.25">
      <c r="A108" s="414" t="s">
        <v>566</v>
      </c>
      <c r="B108" s="414"/>
      <c r="C108" s="414"/>
      <c r="D108" s="414"/>
      <c r="E108" s="414"/>
      <c r="F108" s="414"/>
      <c r="G108" s="414"/>
      <c r="H108" s="414"/>
      <c r="I108" s="414"/>
      <c r="J108" s="414"/>
    </row>
    <row r="109" spans="1:10" ht="22.95" customHeight="1" x14ac:dyDescent="0.3">
      <c r="A109" s="412" t="s">
        <v>546</v>
      </c>
      <c r="B109" s="412"/>
      <c r="C109" s="412"/>
      <c r="D109" s="412"/>
      <c r="E109" s="412"/>
      <c r="F109" s="412"/>
      <c r="G109" s="412"/>
      <c r="H109" s="412"/>
      <c r="I109" s="412"/>
      <c r="J109" s="412"/>
    </row>
    <row r="110" spans="1:10" ht="31.5" customHeight="1" x14ac:dyDescent="0.25">
      <c r="A110" s="419" t="s">
        <v>494</v>
      </c>
      <c r="B110" s="419"/>
      <c r="C110" s="419"/>
      <c r="D110" s="419"/>
      <c r="E110" s="419"/>
      <c r="F110" s="419"/>
      <c r="G110" s="419"/>
      <c r="H110" s="419"/>
      <c r="I110" s="419"/>
      <c r="J110" s="419"/>
    </row>
    <row r="111" spans="1:10" ht="65.25" customHeight="1" x14ac:dyDescent="0.25">
      <c r="A111" s="414" t="s">
        <v>524</v>
      </c>
      <c r="B111" s="414"/>
      <c r="C111" s="414"/>
      <c r="D111" s="414"/>
      <c r="E111" s="414"/>
      <c r="F111" s="414"/>
      <c r="G111" s="414"/>
      <c r="H111" s="414"/>
      <c r="I111" s="414"/>
      <c r="J111" s="414"/>
    </row>
    <row r="112" spans="1:10" ht="30.75" customHeight="1" x14ac:dyDescent="0.25">
      <c r="A112" s="419" t="s">
        <v>495</v>
      </c>
      <c r="B112" s="419"/>
      <c r="C112" s="419"/>
      <c r="D112" s="419"/>
      <c r="E112" s="419"/>
      <c r="F112" s="419"/>
      <c r="G112" s="419"/>
      <c r="H112" s="419"/>
      <c r="I112" s="419"/>
      <c r="J112" s="419"/>
    </row>
    <row r="113" spans="1:10" ht="39" customHeight="1" x14ac:dyDescent="0.25">
      <c r="A113" s="419" t="s">
        <v>496</v>
      </c>
      <c r="B113" s="419"/>
      <c r="C113" s="419"/>
      <c r="D113" s="419"/>
      <c r="E113" s="419"/>
      <c r="F113" s="419"/>
      <c r="G113" s="419"/>
      <c r="H113" s="419"/>
      <c r="I113" s="419"/>
      <c r="J113" s="419"/>
    </row>
    <row r="114" spans="1:10" ht="27.6" customHeight="1" x14ac:dyDescent="0.25">
      <c r="A114" s="414" t="s">
        <v>430</v>
      </c>
      <c r="B114" s="419"/>
      <c r="C114" s="419"/>
      <c r="D114" s="419"/>
      <c r="E114" s="419"/>
      <c r="F114" s="419"/>
      <c r="G114" s="419"/>
      <c r="H114" s="419"/>
      <c r="I114" s="419"/>
      <c r="J114" s="419"/>
    </row>
    <row r="115" spans="1:10" ht="37.5" customHeight="1" x14ac:dyDescent="0.25">
      <c r="A115" s="414" t="s">
        <v>497</v>
      </c>
      <c r="B115" s="414"/>
      <c r="C115" s="414"/>
      <c r="D115" s="414"/>
      <c r="E115" s="414"/>
      <c r="F115" s="414"/>
      <c r="G115" s="414"/>
      <c r="H115" s="414"/>
      <c r="I115" s="414"/>
      <c r="J115" s="414"/>
    </row>
    <row r="116" spans="1:10" ht="27.6" customHeight="1" x14ac:dyDescent="0.25">
      <c r="A116" s="414" t="s">
        <v>498</v>
      </c>
      <c r="B116" s="414"/>
      <c r="C116" s="414"/>
      <c r="D116" s="414"/>
      <c r="E116" s="414"/>
      <c r="F116" s="414"/>
      <c r="G116" s="414"/>
      <c r="H116" s="414"/>
      <c r="I116" s="414"/>
      <c r="J116" s="414"/>
    </row>
    <row r="117" spans="1:10" ht="36" customHeight="1" x14ac:dyDescent="0.25">
      <c r="A117" s="414" t="s">
        <v>499</v>
      </c>
      <c r="B117" s="414"/>
      <c r="C117" s="414"/>
      <c r="D117" s="414"/>
      <c r="E117" s="414"/>
      <c r="F117" s="414"/>
      <c r="G117" s="414"/>
      <c r="H117" s="414"/>
      <c r="I117" s="414"/>
      <c r="J117" s="414"/>
    </row>
    <row r="118" spans="1:10" ht="19.2" customHeight="1" x14ac:dyDescent="0.25">
      <c r="A118" s="414" t="s">
        <v>500</v>
      </c>
      <c r="B118" s="414"/>
      <c r="C118" s="414"/>
      <c r="D118" s="414"/>
      <c r="E118" s="414"/>
      <c r="F118" s="414"/>
      <c r="G118" s="414"/>
      <c r="H118" s="414"/>
      <c r="I118" s="414"/>
      <c r="J118" s="414"/>
    </row>
    <row r="119" spans="1:10" ht="34.950000000000003" customHeight="1" x14ac:dyDescent="0.3">
      <c r="A119" s="416" t="s">
        <v>547</v>
      </c>
      <c r="B119" s="417"/>
      <c r="C119" s="417"/>
      <c r="D119" s="417"/>
      <c r="E119" s="417"/>
      <c r="F119" s="417"/>
      <c r="G119" s="417"/>
      <c r="H119" s="417"/>
      <c r="I119" s="417"/>
      <c r="J119" s="417"/>
    </row>
    <row r="120" spans="1:10" ht="64.2" customHeight="1" x14ac:dyDescent="0.25">
      <c r="A120" s="418" t="s">
        <v>501</v>
      </c>
      <c r="B120" s="407"/>
      <c r="C120" s="407"/>
      <c r="D120" s="407"/>
      <c r="E120" s="407"/>
      <c r="F120" s="407"/>
      <c r="G120" s="407"/>
      <c r="H120" s="407"/>
      <c r="I120" s="407"/>
      <c r="J120" s="407"/>
    </row>
    <row r="121" spans="1:10" ht="17.399999999999999" hidden="1" customHeight="1" x14ac:dyDescent="0.25">
      <c r="A121" s="407"/>
      <c r="B121" s="407"/>
      <c r="C121" s="407"/>
      <c r="D121" s="407"/>
      <c r="E121" s="407"/>
      <c r="F121" s="407"/>
      <c r="G121" s="407"/>
      <c r="H121" s="407"/>
      <c r="I121" s="407"/>
      <c r="J121" s="407"/>
    </row>
    <row r="122" spans="1:10" ht="12" customHeight="1" x14ac:dyDescent="0.25">
      <c r="A122" s="407"/>
      <c r="B122" s="407"/>
      <c r="C122" s="407"/>
      <c r="D122" s="407"/>
      <c r="E122" s="407"/>
      <c r="F122" s="407"/>
      <c r="G122" s="407"/>
      <c r="H122" s="407"/>
      <c r="I122" s="407"/>
      <c r="J122" s="407"/>
    </row>
    <row r="123" spans="1:10" s="286" customFormat="1" ht="67.5" customHeight="1" x14ac:dyDescent="0.25">
      <c r="A123" s="407"/>
      <c r="B123" s="407"/>
      <c r="C123" s="407"/>
      <c r="D123" s="407"/>
      <c r="E123" s="407"/>
      <c r="F123" s="407"/>
      <c r="G123" s="407"/>
      <c r="H123" s="407"/>
      <c r="I123" s="407"/>
      <c r="J123" s="407"/>
    </row>
    <row r="124" spans="1:10" ht="68.25" customHeight="1" x14ac:dyDescent="0.25">
      <c r="A124" s="418" t="s">
        <v>516</v>
      </c>
      <c r="B124" s="418"/>
      <c r="C124" s="418"/>
      <c r="D124" s="418"/>
      <c r="E124" s="418"/>
      <c r="F124" s="418"/>
      <c r="G124" s="418"/>
      <c r="H124" s="418"/>
      <c r="I124" s="418"/>
      <c r="J124" s="418"/>
    </row>
    <row r="125" spans="1:10" ht="18" customHeight="1" x14ac:dyDescent="0.3">
      <c r="A125" s="408" t="s">
        <v>548</v>
      </c>
      <c r="B125" s="408"/>
      <c r="C125" s="408"/>
      <c r="D125" s="408"/>
      <c r="E125" s="408"/>
      <c r="F125" s="408"/>
      <c r="G125" s="408"/>
      <c r="H125" s="408"/>
      <c r="I125" s="408"/>
      <c r="J125" s="408"/>
    </row>
    <row r="126" spans="1:10" ht="18" customHeight="1" x14ac:dyDescent="0.25">
      <c r="A126" s="406" t="s">
        <v>429</v>
      </c>
      <c r="B126" s="407"/>
      <c r="C126" s="407"/>
      <c r="D126" s="407"/>
      <c r="E126" s="407"/>
      <c r="F126" s="407"/>
      <c r="G126" s="407"/>
      <c r="H126" s="407"/>
      <c r="I126" s="407"/>
      <c r="J126" s="407"/>
    </row>
    <row r="127" spans="1:10" ht="39.75" customHeight="1" x14ac:dyDescent="0.25">
      <c r="A127" s="406" t="s">
        <v>502</v>
      </c>
      <c r="B127" s="407"/>
      <c r="C127" s="407"/>
      <c r="D127" s="407"/>
      <c r="E127" s="407"/>
      <c r="F127" s="407"/>
      <c r="G127" s="407"/>
      <c r="H127" s="407"/>
      <c r="I127" s="407"/>
      <c r="J127" s="407"/>
    </row>
    <row r="128" spans="1:10" ht="67.5" customHeight="1" x14ac:dyDescent="0.25">
      <c r="A128" s="406" t="s">
        <v>503</v>
      </c>
      <c r="B128" s="407"/>
      <c r="C128" s="407"/>
      <c r="D128" s="407"/>
      <c r="E128" s="407"/>
      <c r="F128" s="407"/>
      <c r="G128" s="407"/>
      <c r="H128" s="407"/>
      <c r="I128" s="407"/>
      <c r="J128" s="407"/>
    </row>
    <row r="129" spans="1:10" ht="35.4" customHeight="1" x14ac:dyDescent="0.25">
      <c r="A129" s="406" t="s">
        <v>504</v>
      </c>
      <c r="B129" s="407"/>
      <c r="C129" s="407"/>
      <c r="D129" s="407"/>
      <c r="E129" s="407"/>
      <c r="F129" s="407"/>
      <c r="G129" s="407"/>
      <c r="H129" s="407"/>
      <c r="I129" s="407"/>
      <c r="J129" s="407"/>
    </row>
    <row r="130" spans="1:10" ht="49.5" customHeight="1" x14ac:dyDescent="0.3">
      <c r="A130" s="402" t="s">
        <v>505</v>
      </c>
      <c r="B130" s="403"/>
      <c r="C130" s="403"/>
      <c r="D130" s="403"/>
      <c r="E130" s="403"/>
      <c r="F130" s="403"/>
      <c r="G130" s="403"/>
      <c r="H130" s="403"/>
      <c r="I130" s="403"/>
      <c r="J130" s="403"/>
    </row>
    <row r="131" spans="1:10" ht="15.6" x14ac:dyDescent="0.3">
      <c r="A131" s="401" t="s">
        <v>370</v>
      </c>
      <c r="B131" s="401"/>
      <c r="C131" s="401"/>
      <c r="D131" s="401"/>
      <c r="E131" s="401"/>
      <c r="F131" s="401"/>
      <c r="G131" s="401"/>
      <c r="H131" s="401"/>
      <c r="I131" s="401"/>
      <c r="J131" s="401"/>
    </row>
  </sheetData>
  <sheetProtection algorithmName="SHA-512" hashValue="bhdXE+slyUnYXuKuAszoWOUNidKdIQykcHKIXLW4JYFTfey+dv327R9dGG42A8CBknwM4Mvg7d0pAIjurhWKXw==" saltValue="C4xe8jEWiJiLKGmS5onZTg==" spinCount="100000" sheet="1" selectLockedCells="1"/>
  <mergeCells count="121">
    <mergeCell ref="A13:J13"/>
    <mergeCell ref="A14:E14"/>
    <mergeCell ref="A17:J17"/>
    <mergeCell ref="A49:J49"/>
    <mergeCell ref="A32:J32"/>
    <mergeCell ref="A43:J43"/>
    <mergeCell ref="A44:J44"/>
    <mergeCell ref="A37:J37"/>
    <mergeCell ref="A38:J38"/>
    <mergeCell ref="A39:J39"/>
    <mergeCell ref="A40:J40"/>
    <mergeCell ref="A48:J48"/>
    <mergeCell ref="A21:J21"/>
    <mergeCell ref="A28:J28"/>
    <mergeCell ref="A15:E15"/>
    <mergeCell ref="A101:J101"/>
    <mergeCell ref="A73:J73"/>
    <mergeCell ref="A74:J74"/>
    <mergeCell ref="A75:J75"/>
    <mergeCell ref="A85:J85"/>
    <mergeCell ref="A90:J90"/>
    <mergeCell ref="A81:J81"/>
    <mergeCell ref="A94:J94"/>
    <mergeCell ref="A88:J88"/>
    <mergeCell ref="A83:J83"/>
    <mergeCell ref="A84:J84"/>
    <mergeCell ref="A82:J82"/>
    <mergeCell ref="A89:J89"/>
    <mergeCell ref="A98:J98"/>
    <mergeCell ref="A99:J99"/>
    <mergeCell ref="A97:J97"/>
    <mergeCell ref="A95:J95"/>
    <mergeCell ref="A87:J87"/>
    <mergeCell ref="A86:J86"/>
    <mergeCell ref="A79:J79"/>
    <mergeCell ref="A80:J80"/>
    <mergeCell ref="A3:J3"/>
    <mergeCell ref="A24:J24"/>
    <mergeCell ref="A22:J22"/>
    <mergeCell ref="A23:J23"/>
    <mergeCell ref="A25:J25"/>
    <mergeCell ref="A26:J26"/>
    <mergeCell ref="A27:J27"/>
    <mergeCell ref="A72:J72"/>
    <mergeCell ref="A78:J78"/>
    <mergeCell ref="A77:J77"/>
    <mergeCell ref="A76:J76"/>
    <mergeCell ref="A9:J11"/>
    <mergeCell ref="A60:J60"/>
    <mergeCell ref="A12:J12"/>
    <mergeCell ref="A30:J30"/>
    <mergeCell ref="A33:J33"/>
    <mergeCell ref="A34:J34"/>
    <mergeCell ref="A68:J68"/>
    <mergeCell ref="A52:J52"/>
    <mergeCell ref="A71:J71"/>
    <mergeCell ref="A70:J70"/>
    <mergeCell ref="A63:J63"/>
    <mergeCell ref="A46:J46"/>
    <mergeCell ref="F14:J16"/>
    <mergeCell ref="A69:J69"/>
    <mergeCell ref="A64:J64"/>
    <mergeCell ref="A36:J36"/>
    <mergeCell ref="A47:J47"/>
    <mergeCell ref="A67:J67"/>
    <mergeCell ref="A50:J50"/>
    <mergeCell ref="A16:E16"/>
    <mergeCell ref="A35:J35"/>
    <mergeCell ref="A57:J57"/>
    <mergeCell ref="A42:J42"/>
    <mergeCell ref="A41:J41"/>
    <mergeCell ref="A18:J18"/>
    <mergeCell ref="A65:J65"/>
    <mergeCell ref="A103:J103"/>
    <mergeCell ref="A108:J108"/>
    <mergeCell ref="A107:J107"/>
    <mergeCell ref="A112:J112"/>
    <mergeCell ref="A113:J113"/>
    <mergeCell ref="A114:J114"/>
    <mergeCell ref="A115:J115"/>
    <mergeCell ref="A1:J2"/>
    <mergeCell ref="A59:J59"/>
    <mergeCell ref="A58:J58"/>
    <mergeCell ref="A62:J62"/>
    <mergeCell ref="A4:J5"/>
    <mergeCell ref="A7:J8"/>
    <mergeCell ref="A29:J29"/>
    <mergeCell ref="A51:J51"/>
    <mergeCell ref="A53:J53"/>
    <mergeCell ref="A55:J55"/>
    <mergeCell ref="A56:J56"/>
    <mergeCell ref="A54:J54"/>
    <mergeCell ref="A61:J61"/>
    <mergeCell ref="A6:J6"/>
    <mergeCell ref="A31:J31"/>
    <mergeCell ref="A45:J45"/>
    <mergeCell ref="A100:J100"/>
    <mergeCell ref="A131:J131"/>
    <mergeCell ref="A130:J130"/>
    <mergeCell ref="A91:J91"/>
    <mergeCell ref="A126:J126"/>
    <mergeCell ref="A127:J127"/>
    <mergeCell ref="A128:J128"/>
    <mergeCell ref="A129:J129"/>
    <mergeCell ref="A125:J125"/>
    <mergeCell ref="A92:J92"/>
    <mergeCell ref="A93:J93"/>
    <mergeCell ref="A102:J102"/>
    <mergeCell ref="A106:J106"/>
    <mergeCell ref="A96:J96"/>
    <mergeCell ref="A109:J109"/>
    <mergeCell ref="A119:J119"/>
    <mergeCell ref="A120:J123"/>
    <mergeCell ref="A104:J104"/>
    <mergeCell ref="A105:J105"/>
    <mergeCell ref="A116:J116"/>
    <mergeCell ref="A117:J117"/>
    <mergeCell ref="A118:J118"/>
    <mergeCell ref="A124:J124"/>
    <mergeCell ref="A111:J111"/>
    <mergeCell ref="A110:J110"/>
  </mergeCells>
  <hyperlinks>
    <hyperlink ref="A131" r:id="rId1" xr:uid="{00000000-0004-0000-0100-000000000000}"/>
  </hyperlinks>
  <pageMargins left="0.7" right="0.78583333333333338" top="1.1550833333333332" bottom="0.75" header="0.59166666666666667" footer="0.3"/>
  <pageSetup scale="82" orientation="portrait" r:id="rId2"/>
  <headerFooter>
    <oddHeader>&amp;C&amp;"Arial,Bold"&amp;12INSTRUCTIONS FOR ELECTRONIC FORMS:
ATTENDANCE REPORT FORM CC14 AND CCG REIMBURSEMENT FORM CC15
CCAP REQUEST FOR PAYMENT CC78</oddHeader>
    <oddFooter>&amp;LRev 07/19&amp;CPage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6F35E-3BA9-445A-8762-F0F073AB2F0D}">
  <sheetPr codeName="Sheet6">
    <tabColor rgb="FF00B050"/>
  </sheetPr>
  <dimension ref="A1:I31"/>
  <sheetViews>
    <sheetView workbookViewId="0">
      <selection activeCell="B6" sqref="B6"/>
    </sheetView>
  </sheetViews>
  <sheetFormatPr defaultColWidth="9.109375" defaultRowHeight="13.2" x14ac:dyDescent="0.25"/>
  <cols>
    <col min="1" max="1" width="52.88671875" style="326" bestFit="1" customWidth="1"/>
    <col min="2" max="2" width="82" style="326" customWidth="1"/>
    <col min="3" max="16384" width="9.109375" style="326"/>
  </cols>
  <sheetData>
    <row r="1" spans="1:9" ht="24.6" x14ac:dyDescent="0.4">
      <c r="A1" s="320" t="s">
        <v>530</v>
      </c>
      <c r="B1" s="329" t="s">
        <v>532</v>
      </c>
    </row>
    <row r="2" spans="1:9" ht="24.6" x14ac:dyDescent="0.4">
      <c r="A2" s="321" t="s">
        <v>531</v>
      </c>
      <c r="B2" s="330"/>
      <c r="D2" s="470" t="s">
        <v>540</v>
      </c>
      <c r="E2" s="470"/>
    </row>
    <row r="3" spans="1:9" ht="25.5" customHeight="1" x14ac:dyDescent="0.4">
      <c r="A3" s="321" t="s">
        <v>550</v>
      </c>
      <c r="B3" s="331"/>
      <c r="D3" s="470"/>
      <c r="E3" s="470"/>
    </row>
    <row r="4" spans="1:9" ht="24.6" x14ac:dyDescent="0.4">
      <c r="A4" s="321" t="s">
        <v>538</v>
      </c>
      <c r="B4" s="330"/>
      <c r="D4" s="470"/>
      <c r="E4" s="470"/>
    </row>
    <row r="5" spans="1:9" ht="24.6" x14ac:dyDescent="0.4">
      <c r="A5" s="321" t="s">
        <v>533</v>
      </c>
      <c r="B5" s="330"/>
    </row>
    <row r="6" spans="1:9" ht="24.6" x14ac:dyDescent="0.4">
      <c r="A6" s="321" t="s">
        <v>536</v>
      </c>
      <c r="B6" s="330"/>
    </row>
    <row r="7" spans="1:9" ht="24.6" x14ac:dyDescent="0.4">
      <c r="A7" s="321" t="s">
        <v>537</v>
      </c>
      <c r="B7" s="330"/>
    </row>
    <row r="8" spans="1:9" ht="24.6" x14ac:dyDescent="0.4">
      <c r="A8" s="321" t="s">
        <v>534</v>
      </c>
      <c r="B8" s="330"/>
    </row>
    <row r="9" spans="1:9" ht="26.4" x14ac:dyDescent="0.4">
      <c r="A9" s="321" t="s">
        <v>535</v>
      </c>
      <c r="B9" s="322"/>
      <c r="D9" s="471" t="s">
        <v>549</v>
      </c>
      <c r="E9" s="471"/>
      <c r="F9" s="471"/>
      <c r="G9" s="471"/>
      <c r="H9" s="471"/>
      <c r="I9" s="471"/>
    </row>
    <row r="10" spans="1:9" ht="24.6" x14ac:dyDescent="0.4">
      <c r="A10" s="321" t="s">
        <v>539</v>
      </c>
      <c r="B10" s="330"/>
    </row>
    <row r="11" spans="1:9" s="325" customFormat="1" x14ac:dyDescent="0.25"/>
    <row r="12" spans="1:9" s="325" customFormat="1" x14ac:dyDescent="0.25"/>
    <row r="13" spans="1:9" s="325" customFormat="1" x14ac:dyDescent="0.25"/>
    <row r="14" spans="1:9" s="325" customFormat="1" x14ac:dyDescent="0.25"/>
    <row r="15" spans="1:9" s="325" customFormat="1" x14ac:dyDescent="0.25"/>
    <row r="16" spans="1:9" s="325" customFormat="1" x14ac:dyDescent="0.25"/>
    <row r="17" spans="2:2" s="325" customFormat="1" x14ac:dyDescent="0.25"/>
    <row r="18" spans="2:2" s="325" customFormat="1" x14ac:dyDescent="0.25"/>
    <row r="19" spans="2:2" s="325" customFormat="1" x14ac:dyDescent="0.25"/>
    <row r="20" spans="2:2" s="325" customFormat="1" x14ac:dyDescent="0.25"/>
    <row r="21" spans="2:2" s="325" customFormat="1" x14ac:dyDescent="0.25"/>
    <row r="22" spans="2:2" s="325" customFormat="1" x14ac:dyDescent="0.25"/>
    <row r="23" spans="2:2" s="325" customFormat="1" x14ac:dyDescent="0.25"/>
    <row r="24" spans="2:2" s="325" customFormat="1" x14ac:dyDescent="0.25"/>
    <row r="25" spans="2:2" s="327" customFormat="1" x14ac:dyDescent="0.25"/>
    <row r="26" spans="2:2" s="327" customFormat="1" x14ac:dyDescent="0.25"/>
    <row r="27" spans="2:2" s="327" customFormat="1" x14ac:dyDescent="0.25"/>
    <row r="28" spans="2:2" s="327" customFormat="1" x14ac:dyDescent="0.25">
      <c r="B28" s="328"/>
    </row>
    <row r="29" spans="2:2" s="327" customFormat="1" x14ac:dyDescent="0.25">
      <c r="B29" s="325"/>
    </row>
    <row r="30" spans="2:2" s="327" customFormat="1" x14ac:dyDescent="0.25">
      <c r="B30" s="325"/>
    </row>
    <row r="31" spans="2:2" s="327" customFormat="1" x14ac:dyDescent="0.25">
      <c r="B31" s="325"/>
    </row>
  </sheetData>
  <sheetProtection algorithmName="SHA-512" hashValue="VTLFh/mwiUvJewV6lN6uPgSYZzJDVlzr4ZFovVIEdacheRq+6IU6ldK2Sp4X4q3LGXg5edbvSokIb9UfHSAprA==" saltValue="CvfQZUXUN6cM6Y9VN+xG8w==" spinCount="100000" sheet="1" objects="1" scenarios="1"/>
  <mergeCells count="2">
    <mergeCell ref="D2:E4"/>
    <mergeCell ref="D9:I9"/>
  </mergeCells>
  <dataValidations count="1">
    <dataValidation type="textLength" allowBlank="1" showInputMessage="1" showErrorMessage="1" sqref="B3" xr:uid="{C0795E02-A1D5-4C3D-B58D-2D6B124F8833}">
      <formula1>5</formula1>
      <formula2>5</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5701B96-3DB7-442F-A90F-79314E3D1705}">
          <x14:formula1>
            <xm:f>'Attendance Report Form'!$AU$17:$AU$75</xm:f>
          </x14:formula1>
          <xm:sqref>B9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00000"/>
  </sheetPr>
  <dimension ref="A1:M261"/>
  <sheetViews>
    <sheetView showGridLines="0" zoomScale="115" zoomScaleNormal="115" workbookViewId="0">
      <selection activeCell="B2" sqref="B2"/>
    </sheetView>
  </sheetViews>
  <sheetFormatPr defaultColWidth="9.109375" defaultRowHeight="16.2" x14ac:dyDescent="0.4"/>
  <cols>
    <col min="1" max="1" width="4" style="45" bestFit="1" customWidth="1"/>
    <col min="2" max="2" width="36" style="45" customWidth="1"/>
    <col min="3" max="3" width="7.33203125" style="46" customWidth="1"/>
    <col min="4" max="4" width="8.88671875" style="46" customWidth="1"/>
    <col min="5" max="8" width="9.109375" style="45"/>
    <col min="9" max="9" width="9.109375" style="45" customWidth="1"/>
    <col min="10" max="10" width="3.44140625" style="45" customWidth="1"/>
    <col min="11" max="11" width="9.109375" style="45"/>
    <col min="12" max="12" width="18.88671875" style="45" bestFit="1" customWidth="1"/>
    <col min="13" max="13" width="48.33203125" style="45" customWidth="1"/>
    <col min="14" max="16384" width="9.109375" style="45"/>
  </cols>
  <sheetData>
    <row r="1" spans="1:13" ht="26.4" x14ac:dyDescent="0.4">
      <c r="B1" s="48" t="s">
        <v>153</v>
      </c>
      <c r="C1" s="49" t="s">
        <v>144</v>
      </c>
      <c r="D1" s="475" t="s">
        <v>577</v>
      </c>
      <c r="E1" s="475"/>
      <c r="F1" s="472" t="s">
        <v>154</v>
      </c>
      <c r="G1" s="472"/>
      <c r="H1" s="472"/>
      <c r="I1" s="472"/>
      <c r="L1" s="192" t="s">
        <v>578</v>
      </c>
      <c r="M1" s="317"/>
    </row>
    <row r="2" spans="1:13" ht="20.100000000000001" customHeight="1" x14ac:dyDescent="0.4">
      <c r="A2" s="45">
        <v>1</v>
      </c>
      <c r="B2" s="276"/>
      <c r="C2" s="47"/>
      <c r="D2" s="47"/>
      <c r="F2" s="148" t="s">
        <v>355</v>
      </c>
      <c r="G2" s="315" t="s">
        <v>367</v>
      </c>
      <c r="H2" s="149"/>
      <c r="I2" s="149"/>
      <c r="J2" s="149"/>
      <c r="L2" s="342" t="s">
        <v>588</v>
      </c>
      <c r="M2" s="318"/>
    </row>
    <row r="3" spans="1:13" ht="20.100000000000001" customHeight="1" x14ac:dyDescent="0.4">
      <c r="A3" s="45">
        <v>2</v>
      </c>
      <c r="B3" s="276"/>
      <c r="C3" s="47"/>
      <c r="D3" s="47"/>
      <c r="F3" s="150" t="s">
        <v>3</v>
      </c>
      <c r="G3" s="103" t="s">
        <v>156</v>
      </c>
      <c r="H3" s="102"/>
      <c r="I3" s="102"/>
      <c r="J3" s="102"/>
      <c r="L3" s="343" t="s">
        <v>589</v>
      </c>
      <c r="M3" s="318"/>
    </row>
    <row r="4" spans="1:13" ht="20.100000000000001" customHeight="1" x14ac:dyDescent="0.4">
      <c r="A4" s="45">
        <v>3</v>
      </c>
      <c r="B4" s="276"/>
      <c r="C4" s="47"/>
      <c r="D4" s="47"/>
      <c r="F4" s="473" t="s">
        <v>188</v>
      </c>
      <c r="G4" s="474"/>
      <c r="H4" s="474"/>
      <c r="I4" s="474"/>
      <c r="J4" s="474"/>
      <c r="L4" s="343" t="s">
        <v>590</v>
      </c>
      <c r="M4" s="318"/>
    </row>
    <row r="5" spans="1:13" ht="20.100000000000001" customHeight="1" x14ac:dyDescent="0.4">
      <c r="A5" s="45">
        <v>4</v>
      </c>
      <c r="B5" s="276"/>
      <c r="C5" s="47"/>
      <c r="D5" s="47"/>
      <c r="L5" s="344" t="s">
        <v>591</v>
      </c>
      <c r="M5" s="318"/>
    </row>
    <row r="6" spans="1:13" ht="20.100000000000001" customHeight="1" x14ac:dyDescent="0.4">
      <c r="A6" s="45">
        <v>5</v>
      </c>
      <c r="B6" s="276"/>
      <c r="C6" s="47"/>
      <c r="D6" s="47"/>
      <c r="M6" s="318"/>
    </row>
    <row r="7" spans="1:13" ht="20.100000000000001" customHeight="1" x14ac:dyDescent="0.4">
      <c r="A7" s="45">
        <v>6</v>
      </c>
      <c r="B7" s="276"/>
      <c r="C7" s="47"/>
      <c r="D7" s="47"/>
      <c r="M7" s="318"/>
    </row>
    <row r="8" spans="1:13" ht="20.100000000000001" customHeight="1" x14ac:dyDescent="0.4">
      <c r="A8" s="45">
        <v>7</v>
      </c>
      <c r="B8" s="276"/>
      <c r="C8" s="47"/>
      <c r="D8" s="47"/>
      <c r="M8" s="318"/>
    </row>
    <row r="9" spans="1:13" ht="20.100000000000001" customHeight="1" x14ac:dyDescent="0.4">
      <c r="A9" s="45">
        <v>8</v>
      </c>
      <c r="B9" s="276"/>
      <c r="C9" s="47"/>
      <c r="D9" s="47"/>
      <c r="M9" s="319"/>
    </row>
    <row r="10" spans="1:13" ht="20.100000000000001" customHeight="1" x14ac:dyDescent="0.4">
      <c r="A10" s="45">
        <v>9</v>
      </c>
      <c r="B10" s="276"/>
      <c r="C10" s="47"/>
      <c r="D10" s="47"/>
      <c r="M10" s="318"/>
    </row>
    <row r="11" spans="1:13" ht="20.100000000000001" customHeight="1" x14ac:dyDescent="0.4">
      <c r="A11" s="45">
        <v>10</v>
      </c>
      <c r="B11" s="276"/>
      <c r="C11" s="47"/>
      <c r="D11" s="47"/>
    </row>
    <row r="12" spans="1:13" ht="20.100000000000001" customHeight="1" x14ac:dyDescent="0.4">
      <c r="A12" s="45">
        <v>11</v>
      </c>
      <c r="B12" s="276"/>
      <c r="C12" s="47"/>
      <c r="D12" s="47"/>
    </row>
    <row r="13" spans="1:13" ht="20.100000000000001" customHeight="1" x14ac:dyDescent="0.4">
      <c r="A13" s="45">
        <v>12</v>
      </c>
      <c r="B13" s="276"/>
      <c r="C13" s="47"/>
      <c r="D13" s="47"/>
    </row>
    <row r="14" spans="1:13" ht="20.100000000000001" customHeight="1" x14ac:dyDescent="0.4">
      <c r="A14" s="45">
        <v>13</v>
      </c>
      <c r="B14" s="276"/>
      <c r="C14" s="47"/>
      <c r="D14" s="47"/>
    </row>
    <row r="15" spans="1:13" ht="20.100000000000001" customHeight="1" x14ac:dyDescent="0.4">
      <c r="A15" s="45">
        <v>14</v>
      </c>
      <c r="B15" s="276"/>
      <c r="C15" s="47"/>
      <c r="D15" s="47"/>
    </row>
    <row r="16" spans="1:13" ht="20.100000000000001" customHeight="1" x14ac:dyDescent="0.4">
      <c r="A16" s="45">
        <v>15</v>
      </c>
      <c r="B16" s="276"/>
      <c r="C16" s="47"/>
      <c r="D16" s="47"/>
    </row>
    <row r="17" spans="1:4" ht="20.100000000000001" customHeight="1" x14ac:dyDescent="0.4">
      <c r="A17" s="45">
        <v>16</v>
      </c>
      <c r="B17" s="276"/>
      <c r="C17" s="47"/>
      <c r="D17" s="47"/>
    </row>
    <row r="18" spans="1:4" ht="20.100000000000001" customHeight="1" x14ac:dyDescent="0.4">
      <c r="A18" s="45">
        <v>17</v>
      </c>
      <c r="B18" s="276"/>
      <c r="C18" s="47"/>
      <c r="D18" s="47"/>
    </row>
    <row r="19" spans="1:4" ht="20.100000000000001" customHeight="1" x14ac:dyDescent="0.4">
      <c r="A19" s="45">
        <v>18</v>
      </c>
      <c r="B19" s="276"/>
      <c r="C19" s="47"/>
      <c r="D19" s="47"/>
    </row>
    <row r="20" spans="1:4" ht="20.100000000000001" customHeight="1" x14ac:dyDescent="0.4">
      <c r="A20" s="45">
        <v>19</v>
      </c>
      <c r="B20" s="276"/>
      <c r="C20" s="47"/>
      <c r="D20" s="47"/>
    </row>
    <row r="21" spans="1:4" ht="20.100000000000001" customHeight="1" x14ac:dyDescent="0.4">
      <c r="A21" s="45">
        <v>20</v>
      </c>
      <c r="B21" s="276"/>
      <c r="C21" s="47"/>
      <c r="D21" s="47"/>
    </row>
    <row r="22" spans="1:4" ht="20.100000000000001" customHeight="1" x14ac:dyDescent="0.4">
      <c r="A22" s="45">
        <v>21</v>
      </c>
      <c r="B22" s="276"/>
      <c r="C22" s="47"/>
      <c r="D22" s="47"/>
    </row>
    <row r="23" spans="1:4" ht="20.100000000000001" customHeight="1" x14ac:dyDescent="0.4">
      <c r="A23" s="45">
        <v>22</v>
      </c>
      <c r="B23" s="276"/>
      <c r="C23" s="47"/>
      <c r="D23" s="47"/>
    </row>
    <row r="24" spans="1:4" ht="20.100000000000001" customHeight="1" x14ac:dyDescent="0.4">
      <c r="A24" s="45">
        <v>23</v>
      </c>
      <c r="B24" s="276"/>
      <c r="C24" s="47"/>
      <c r="D24" s="47"/>
    </row>
    <row r="25" spans="1:4" ht="20.100000000000001" customHeight="1" x14ac:dyDescent="0.4">
      <c r="A25" s="45">
        <v>24</v>
      </c>
      <c r="B25" s="276"/>
      <c r="C25" s="47"/>
      <c r="D25" s="47"/>
    </row>
    <row r="26" spans="1:4" ht="20.100000000000001" customHeight="1" x14ac:dyDescent="0.4">
      <c r="A26" s="45">
        <v>25</v>
      </c>
      <c r="B26" s="276"/>
      <c r="C26" s="47"/>
      <c r="D26" s="47"/>
    </row>
    <row r="27" spans="1:4" ht="20.100000000000001" customHeight="1" x14ac:dyDescent="0.4">
      <c r="A27" s="45">
        <v>26</v>
      </c>
      <c r="B27" s="276"/>
      <c r="C27" s="47"/>
      <c r="D27" s="47"/>
    </row>
    <row r="28" spans="1:4" ht="20.100000000000001" customHeight="1" x14ac:dyDescent="0.4">
      <c r="A28" s="45">
        <v>27</v>
      </c>
      <c r="B28" s="276"/>
      <c r="C28" s="47"/>
      <c r="D28" s="47"/>
    </row>
    <row r="29" spans="1:4" ht="20.100000000000001" customHeight="1" x14ac:dyDescent="0.4">
      <c r="A29" s="45">
        <v>28</v>
      </c>
      <c r="B29" s="276"/>
      <c r="C29" s="47"/>
      <c r="D29" s="47"/>
    </row>
    <row r="30" spans="1:4" ht="20.100000000000001" customHeight="1" x14ac:dyDescent="0.4">
      <c r="A30" s="45">
        <v>29</v>
      </c>
      <c r="B30" s="276"/>
      <c r="C30" s="47"/>
      <c r="D30" s="47"/>
    </row>
    <row r="31" spans="1:4" ht="20.100000000000001" customHeight="1" x14ac:dyDescent="0.4">
      <c r="A31" s="45">
        <v>30</v>
      </c>
      <c r="B31" s="276"/>
      <c r="C31" s="47"/>
      <c r="D31" s="47"/>
    </row>
    <row r="32" spans="1:4" ht="20.100000000000001" customHeight="1" x14ac:dyDescent="0.4">
      <c r="A32" s="45">
        <v>31</v>
      </c>
      <c r="B32" s="276"/>
      <c r="C32" s="47"/>
      <c r="D32" s="47"/>
    </row>
    <row r="33" spans="1:4" ht="20.100000000000001" customHeight="1" x14ac:dyDescent="0.4">
      <c r="A33" s="45">
        <v>32</v>
      </c>
      <c r="B33" s="276"/>
      <c r="C33" s="47"/>
      <c r="D33" s="47"/>
    </row>
    <row r="34" spans="1:4" ht="20.100000000000001" customHeight="1" x14ac:dyDescent="0.4">
      <c r="A34" s="45">
        <v>33</v>
      </c>
      <c r="B34" s="276"/>
      <c r="C34" s="47"/>
      <c r="D34" s="47"/>
    </row>
    <row r="35" spans="1:4" ht="20.100000000000001" customHeight="1" x14ac:dyDescent="0.4">
      <c r="A35" s="45">
        <v>34</v>
      </c>
      <c r="B35" s="276"/>
      <c r="C35" s="47"/>
      <c r="D35" s="47"/>
    </row>
    <row r="36" spans="1:4" ht="20.100000000000001" customHeight="1" x14ac:dyDescent="0.4">
      <c r="A36" s="45">
        <v>35</v>
      </c>
      <c r="B36" s="276"/>
      <c r="C36" s="47"/>
      <c r="D36" s="47"/>
    </row>
    <row r="37" spans="1:4" ht="20.100000000000001" customHeight="1" x14ac:dyDescent="0.4">
      <c r="A37" s="45">
        <v>36</v>
      </c>
      <c r="B37" s="276"/>
      <c r="C37" s="47"/>
      <c r="D37" s="47"/>
    </row>
    <row r="38" spans="1:4" ht="20.100000000000001" customHeight="1" x14ac:dyDescent="0.4">
      <c r="A38" s="45">
        <v>37</v>
      </c>
      <c r="B38" s="276"/>
      <c r="C38" s="47"/>
      <c r="D38" s="47"/>
    </row>
    <row r="39" spans="1:4" ht="20.100000000000001" customHeight="1" x14ac:dyDescent="0.4">
      <c r="A39" s="45">
        <v>38</v>
      </c>
      <c r="B39" s="276"/>
      <c r="C39" s="47"/>
      <c r="D39" s="47"/>
    </row>
    <row r="40" spans="1:4" ht="20.100000000000001" customHeight="1" x14ac:dyDescent="0.4">
      <c r="A40" s="45">
        <v>39</v>
      </c>
      <c r="B40" s="276"/>
      <c r="C40" s="47"/>
      <c r="D40" s="47"/>
    </row>
    <row r="41" spans="1:4" ht="20.100000000000001" customHeight="1" x14ac:dyDescent="0.4">
      <c r="A41" s="45">
        <v>40</v>
      </c>
      <c r="B41" s="276"/>
      <c r="C41" s="47"/>
      <c r="D41" s="47"/>
    </row>
    <row r="42" spans="1:4" ht="20.100000000000001" customHeight="1" x14ac:dyDescent="0.4">
      <c r="A42" s="45">
        <v>41</v>
      </c>
      <c r="B42" s="276"/>
      <c r="C42" s="47"/>
      <c r="D42" s="47"/>
    </row>
    <row r="43" spans="1:4" ht="20.100000000000001" customHeight="1" x14ac:dyDescent="0.4">
      <c r="A43" s="45">
        <v>42</v>
      </c>
      <c r="B43" s="276"/>
      <c r="C43" s="47"/>
      <c r="D43" s="47"/>
    </row>
    <row r="44" spans="1:4" ht="20.100000000000001" customHeight="1" x14ac:dyDescent="0.4">
      <c r="A44" s="45">
        <v>43</v>
      </c>
      <c r="B44" s="276"/>
      <c r="C44" s="47"/>
      <c r="D44" s="47"/>
    </row>
    <row r="45" spans="1:4" ht="20.100000000000001" customHeight="1" x14ac:dyDescent="0.4">
      <c r="A45" s="45">
        <v>44</v>
      </c>
      <c r="B45" s="276"/>
      <c r="C45" s="47"/>
      <c r="D45" s="47"/>
    </row>
    <row r="46" spans="1:4" ht="20.100000000000001" customHeight="1" x14ac:dyDescent="0.4">
      <c r="A46" s="45">
        <v>45</v>
      </c>
      <c r="B46" s="276"/>
      <c r="C46" s="47"/>
      <c r="D46" s="47"/>
    </row>
    <row r="47" spans="1:4" ht="20.100000000000001" customHeight="1" x14ac:dyDescent="0.4">
      <c r="A47" s="45">
        <v>46</v>
      </c>
      <c r="B47" s="276"/>
      <c r="C47" s="47"/>
      <c r="D47" s="47"/>
    </row>
    <row r="48" spans="1:4" ht="20.100000000000001" customHeight="1" x14ac:dyDescent="0.4">
      <c r="A48" s="45">
        <v>47</v>
      </c>
      <c r="B48" s="276"/>
      <c r="C48" s="47"/>
      <c r="D48" s="47"/>
    </row>
    <row r="49" spans="1:4" ht="20.100000000000001" customHeight="1" x14ac:dyDescent="0.4">
      <c r="A49" s="45">
        <v>48</v>
      </c>
      <c r="B49" s="276"/>
      <c r="C49" s="47"/>
      <c r="D49" s="47"/>
    </row>
    <row r="50" spans="1:4" ht="20.100000000000001" customHeight="1" x14ac:dyDescent="0.4">
      <c r="A50" s="45">
        <v>49</v>
      </c>
      <c r="B50" s="276"/>
      <c r="C50" s="47"/>
      <c r="D50" s="47"/>
    </row>
    <row r="51" spans="1:4" ht="20.100000000000001" customHeight="1" x14ac:dyDescent="0.4">
      <c r="A51" s="45">
        <v>50</v>
      </c>
      <c r="B51" s="276"/>
      <c r="C51" s="47"/>
      <c r="D51" s="47"/>
    </row>
    <row r="52" spans="1:4" ht="20.100000000000001" customHeight="1" x14ac:dyDescent="0.4">
      <c r="A52" s="45">
        <v>51</v>
      </c>
      <c r="B52" s="276"/>
      <c r="C52" s="47"/>
      <c r="D52" s="47"/>
    </row>
    <row r="53" spans="1:4" ht="20.100000000000001" customHeight="1" x14ac:dyDescent="0.4">
      <c r="A53" s="45">
        <v>52</v>
      </c>
      <c r="B53" s="276"/>
      <c r="C53" s="47"/>
      <c r="D53" s="47"/>
    </row>
    <row r="54" spans="1:4" ht="20.100000000000001" customHeight="1" x14ac:dyDescent="0.4">
      <c r="A54" s="45">
        <v>53</v>
      </c>
      <c r="B54" s="276"/>
      <c r="C54" s="47"/>
      <c r="D54" s="47"/>
    </row>
    <row r="55" spans="1:4" ht="20.100000000000001" customHeight="1" x14ac:dyDescent="0.4">
      <c r="A55" s="45">
        <v>54</v>
      </c>
      <c r="B55" s="276"/>
      <c r="C55" s="47"/>
      <c r="D55" s="47"/>
    </row>
    <row r="56" spans="1:4" ht="20.100000000000001" customHeight="1" x14ac:dyDescent="0.4">
      <c r="A56" s="45">
        <v>55</v>
      </c>
      <c r="B56" s="276"/>
      <c r="C56" s="47"/>
      <c r="D56" s="47"/>
    </row>
    <row r="57" spans="1:4" ht="20.100000000000001" customHeight="1" x14ac:dyDescent="0.4">
      <c r="A57" s="45">
        <v>56</v>
      </c>
      <c r="B57" s="276"/>
      <c r="C57" s="47"/>
      <c r="D57" s="47"/>
    </row>
    <row r="58" spans="1:4" ht="20.100000000000001" customHeight="1" x14ac:dyDescent="0.4">
      <c r="A58" s="45">
        <v>57</v>
      </c>
      <c r="B58" s="276"/>
      <c r="C58" s="47"/>
      <c r="D58" s="47"/>
    </row>
    <row r="59" spans="1:4" ht="20.100000000000001" customHeight="1" x14ac:dyDescent="0.4">
      <c r="A59" s="45">
        <v>58</v>
      </c>
      <c r="B59" s="276"/>
      <c r="C59" s="47"/>
      <c r="D59" s="47"/>
    </row>
    <row r="60" spans="1:4" ht="20.100000000000001" customHeight="1" x14ac:dyDescent="0.4">
      <c r="A60" s="45">
        <v>59</v>
      </c>
      <c r="B60" s="276"/>
      <c r="C60" s="47"/>
      <c r="D60" s="47"/>
    </row>
    <row r="61" spans="1:4" ht="20.100000000000001" customHeight="1" x14ac:dyDescent="0.4">
      <c r="A61" s="45">
        <v>60</v>
      </c>
      <c r="B61" s="276"/>
      <c r="C61" s="47"/>
      <c r="D61" s="47"/>
    </row>
    <row r="62" spans="1:4" ht="20.100000000000001" customHeight="1" x14ac:dyDescent="0.4">
      <c r="A62" s="45">
        <v>61</v>
      </c>
      <c r="B62" s="276"/>
      <c r="C62" s="47"/>
      <c r="D62" s="47"/>
    </row>
    <row r="63" spans="1:4" ht="20.100000000000001" customHeight="1" x14ac:dyDescent="0.4">
      <c r="A63" s="45">
        <v>62</v>
      </c>
      <c r="B63" s="276"/>
      <c r="C63" s="47"/>
      <c r="D63" s="47"/>
    </row>
    <row r="64" spans="1:4" ht="20.100000000000001" customHeight="1" x14ac:dyDescent="0.4">
      <c r="A64" s="45">
        <v>63</v>
      </c>
      <c r="B64" s="276"/>
      <c r="C64" s="47"/>
      <c r="D64" s="47"/>
    </row>
    <row r="65" spans="1:4" ht="20.100000000000001" customHeight="1" x14ac:dyDescent="0.4">
      <c r="A65" s="45">
        <v>64</v>
      </c>
      <c r="B65" s="276"/>
      <c r="C65" s="47"/>
      <c r="D65" s="47"/>
    </row>
    <row r="66" spans="1:4" ht="20.100000000000001" customHeight="1" x14ac:dyDescent="0.4">
      <c r="A66" s="45">
        <v>65</v>
      </c>
      <c r="B66" s="276"/>
      <c r="C66" s="47"/>
      <c r="D66" s="47"/>
    </row>
    <row r="67" spans="1:4" ht="20.100000000000001" customHeight="1" x14ac:dyDescent="0.4">
      <c r="A67" s="45">
        <v>66</v>
      </c>
      <c r="B67" s="276"/>
      <c r="C67" s="47"/>
      <c r="D67" s="47"/>
    </row>
    <row r="68" spans="1:4" ht="20.100000000000001" customHeight="1" x14ac:dyDescent="0.4">
      <c r="A68" s="45">
        <v>67</v>
      </c>
      <c r="B68" s="276"/>
      <c r="C68" s="47"/>
      <c r="D68" s="47"/>
    </row>
    <row r="69" spans="1:4" ht="20.100000000000001" customHeight="1" x14ac:dyDescent="0.4">
      <c r="A69" s="45">
        <v>68</v>
      </c>
      <c r="B69" s="276"/>
      <c r="C69" s="47"/>
      <c r="D69" s="47"/>
    </row>
    <row r="70" spans="1:4" ht="20.100000000000001" customHeight="1" x14ac:dyDescent="0.4">
      <c r="A70" s="45">
        <v>69</v>
      </c>
      <c r="B70" s="276"/>
      <c r="C70" s="47"/>
      <c r="D70" s="47"/>
    </row>
    <row r="71" spans="1:4" ht="20.100000000000001" customHeight="1" x14ac:dyDescent="0.4">
      <c r="A71" s="45">
        <v>70</v>
      </c>
      <c r="B71" s="276"/>
      <c r="C71" s="47"/>
      <c r="D71" s="47"/>
    </row>
    <row r="72" spans="1:4" ht="20.100000000000001" customHeight="1" x14ac:dyDescent="0.4">
      <c r="A72" s="45">
        <v>71</v>
      </c>
      <c r="B72" s="276"/>
      <c r="C72" s="47"/>
      <c r="D72" s="47"/>
    </row>
    <row r="73" spans="1:4" ht="20.100000000000001" customHeight="1" x14ac:dyDescent="0.4">
      <c r="A73" s="45">
        <v>72</v>
      </c>
      <c r="B73" s="276"/>
      <c r="C73" s="47"/>
      <c r="D73" s="47"/>
    </row>
    <row r="74" spans="1:4" ht="20.100000000000001" customHeight="1" x14ac:dyDescent="0.4">
      <c r="A74" s="45">
        <v>73</v>
      </c>
      <c r="B74" s="276"/>
      <c r="C74" s="47"/>
      <c r="D74" s="47"/>
    </row>
    <row r="75" spans="1:4" ht="20.100000000000001" customHeight="1" x14ac:dyDescent="0.4">
      <c r="A75" s="45">
        <v>74</v>
      </c>
      <c r="B75" s="276"/>
      <c r="C75" s="47"/>
      <c r="D75" s="47"/>
    </row>
    <row r="76" spans="1:4" ht="20.100000000000001" customHeight="1" x14ac:dyDescent="0.4">
      <c r="A76" s="45">
        <v>75</v>
      </c>
      <c r="B76" s="276"/>
      <c r="C76" s="47"/>
      <c r="D76" s="47"/>
    </row>
    <row r="77" spans="1:4" ht="20.100000000000001" customHeight="1" x14ac:dyDescent="0.4">
      <c r="A77" s="45">
        <v>76</v>
      </c>
      <c r="B77" s="276"/>
      <c r="C77" s="47"/>
      <c r="D77" s="47"/>
    </row>
    <row r="78" spans="1:4" ht="20.100000000000001" customHeight="1" x14ac:dyDescent="0.4">
      <c r="A78" s="45">
        <v>77</v>
      </c>
      <c r="B78" s="276"/>
      <c r="C78" s="47"/>
      <c r="D78" s="47"/>
    </row>
    <row r="79" spans="1:4" ht="20.100000000000001" customHeight="1" x14ac:dyDescent="0.4">
      <c r="A79" s="45">
        <v>78</v>
      </c>
      <c r="B79" s="276"/>
      <c r="C79" s="47"/>
      <c r="D79" s="47"/>
    </row>
    <row r="80" spans="1:4" ht="20.100000000000001" customHeight="1" x14ac:dyDescent="0.4">
      <c r="A80" s="45">
        <v>79</v>
      </c>
      <c r="B80" s="276"/>
      <c r="C80" s="47"/>
      <c r="D80" s="47"/>
    </row>
    <row r="81" spans="1:4" ht="20.100000000000001" customHeight="1" x14ac:dyDescent="0.4">
      <c r="A81" s="45">
        <v>80</v>
      </c>
      <c r="B81" s="276"/>
      <c r="C81" s="47"/>
      <c r="D81" s="47"/>
    </row>
    <row r="82" spans="1:4" ht="20.100000000000001" customHeight="1" x14ac:dyDescent="0.4">
      <c r="A82" s="45">
        <v>81</v>
      </c>
      <c r="B82" s="276"/>
      <c r="C82" s="47"/>
      <c r="D82" s="47"/>
    </row>
    <row r="83" spans="1:4" ht="20.100000000000001" customHeight="1" x14ac:dyDescent="0.4">
      <c r="A83" s="45">
        <v>82</v>
      </c>
      <c r="B83" s="276"/>
      <c r="C83" s="47"/>
      <c r="D83" s="47"/>
    </row>
    <row r="84" spans="1:4" ht="20.100000000000001" customHeight="1" x14ac:dyDescent="0.4">
      <c r="A84" s="45">
        <v>83</v>
      </c>
      <c r="B84" s="276"/>
      <c r="C84" s="47"/>
      <c r="D84" s="47"/>
    </row>
    <row r="85" spans="1:4" ht="20.100000000000001" customHeight="1" x14ac:dyDescent="0.4">
      <c r="A85" s="45">
        <v>84</v>
      </c>
      <c r="B85" s="276"/>
      <c r="C85" s="47"/>
      <c r="D85" s="47"/>
    </row>
    <row r="86" spans="1:4" ht="20.100000000000001" customHeight="1" x14ac:dyDescent="0.4">
      <c r="A86" s="45">
        <v>85</v>
      </c>
      <c r="B86" s="276"/>
      <c r="C86" s="47"/>
      <c r="D86" s="47"/>
    </row>
    <row r="87" spans="1:4" ht="20.100000000000001" customHeight="1" x14ac:dyDescent="0.4">
      <c r="A87" s="45">
        <v>86</v>
      </c>
      <c r="B87" s="276"/>
      <c r="C87" s="47"/>
      <c r="D87" s="47"/>
    </row>
    <row r="88" spans="1:4" ht="20.100000000000001" customHeight="1" x14ac:dyDescent="0.4">
      <c r="A88" s="45">
        <v>87</v>
      </c>
      <c r="B88" s="276"/>
      <c r="C88" s="47"/>
      <c r="D88" s="47"/>
    </row>
    <row r="89" spans="1:4" ht="20.100000000000001" customHeight="1" x14ac:dyDescent="0.4">
      <c r="A89" s="45">
        <v>88</v>
      </c>
      <c r="B89" s="276"/>
      <c r="C89" s="47"/>
      <c r="D89" s="47"/>
    </row>
    <row r="90" spans="1:4" ht="20.100000000000001" customHeight="1" x14ac:dyDescent="0.4">
      <c r="A90" s="45">
        <v>89</v>
      </c>
      <c r="B90" s="276"/>
      <c r="C90" s="47"/>
      <c r="D90" s="47"/>
    </row>
    <row r="91" spans="1:4" ht="20.100000000000001" customHeight="1" x14ac:dyDescent="0.4">
      <c r="A91" s="45">
        <v>90</v>
      </c>
      <c r="B91" s="276"/>
      <c r="C91" s="47"/>
      <c r="D91" s="47"/>
    </row>
    <row r="92" spans="1:4" ht="20.100000000000001" customHeight="1" x14ac:dyDescent="0.4">
      <c r="A92" s="45">
        <v>91</v>
      </c>
      <c r="B92" s="276"/>
      <c r="C92" s="47"/>
      <c r="D92" s="47"/>
    </row>
    <row r="93" spans="1:4" ht="20.100000000000001" customHeight="1" x14ac:dyDescent="0.4">
      <c r="A93" s="45">
        <v>92</v>
      </c>
      <c r="B93" s="276"/>
      <c r="C93" s="47"/>
      <c r="D93" s="47"/>
    </row>
    <row r="94" spans="1:4" ht="20.100000000000001" customHeight="1" x14ac:dyDescent="0.4">
      <c r="A94" s="45">
        <v>93</v>
      </c>
      <c r="B94" s="276"/>
      <c r="C94" s="47"/>
      <c r="D94" s="47"/>
    </row>
    <row r="95" spans="1:4" ht="20.100000000000001" customHeight="1" x14ac:dyDescent="0.4">
      <c r="A95" s="45">
        <v>94</v>
      </c>
      <c r="B95" s="276"/>
      <c r="C95" s="47"/>
      <c r="D95" s="47"/>
    </row>
    <row r="96" spans="1:4" ht="20.100000000000001" customHeight="1" x14ac:dyDescent="0.4">
      <c r="A96" s="45">
        <v>95</v>
      </c>
      <c r="B96" s="276"/>
      <c r="C96" s="47"/>
      <c r="D96" s="47"/>
    </row>
    <row r="97" spans="1:4" ht="20.100000000000001" customHeight="1" x14ac:dyDescent="0.4">
      <c r="A97" s="45">
        <v>96</v>
      </c>
      <c r="B97" s="276"/>
      <c r="C97" s="47"/>
      <c r="D97" s="47"/>
    </row>
    <row r="98" spans="1:4" ht="20.100000000000001" customHeight="1" x14ac:dyDescent="0.4">
      <c r="A98" s="45">
        <v>97</v>
      </c>
      <c r="B98" s="276"/>
      <c r="C98" s="47"/>
      <c r="D98" s="47"/>
    </row>
    <row r="99" spans="1:4" ht="20.100000000000001" customHeight="1" x14ac:dyDescent="0.4">
      <c r="A99" s="45">
        <v>98</v>
      </c>
      <c r="B99" s="276"/>
      <c r="C99" s="47"/>
      <c r="D99" s="47"/>
    </row>
    <row r="100" spans="1:4" ht="20.100000000000001" customHeight="1" x14ac:dyDescent="0.4">
      <c r="A100" s="45">
        <v>99</v>
      </c>
      <c r="B100" s="276"/>
      <c r="C100" s="47"/>
      <c r="D100" s="47"/>
    </row>
    <row r="101" spans="1:4" ht="20.100000000000001" customHeight="1" x14ac:dyDescent="0.4">
      <c r="A101" s="45">
        <v>100</v>
      </c>
      <c r="B101" s="276"/>
      <c r="C101" s="47"/>
      <c r="D101" s="47"/>
    </row>
    <row r="102" spans="1:4" ht="20.100000000000001" customHeight="1" x14ac:dyDescent="0.4">
      <c r="A102" s="45">
        <v>101</v>
      </c>
      <c r="B102" s="276"/>
      <c r="C102" s="47"/>
      <c r="D102" s="47"/>
    </row>
    <row r="103" spans="1:4" ht="20.100000000000001" customHeight="1" x14ac:dyDescent="0.4">
      <c r="A103" s="45">
        <v>102</v>
      </c>
      <c r="B103" s="276"/>
      <c r="C103" s="47"/>
      <c r="D103" s="47"/>
    </row>
    <row r="104" spans="1:4" ht="20.100000000000001" customHeight="1" x14ac:dyDescent="0.4">
      <c r="A104" s="45">
        <v>103</v>
      </c>
      <c r="B104" s="276"/>
      <c r="C104" s="47"/>
      <c r="D104" s="47"/>
    </row>
    <row r="105" spans="1:4" ht="20.100000000000001" customHeight="1" x14ac:dyDescent="0.4">
      <c r="A105" s="45">
        <v>104</v>
      </c>
      <c r="B105" s="276"/>
      <c r="C105" s="47"/>
      <c r="D105" s="47"/>
    </row>
    <row r="106" spans="1:4" ht="20.100000000000001" customHeight="1" x14ac:dyDescent="0.4">
      <c r="A106" s="45">
        <v>105</v>
      </c>
      <c r="B106" s="276"/>
      <c r="C106" s="47"/>
      <c r="D106" s="47"/>
    </row>
    <row r="107" spans="1:4" ht="20.100000000000001" customHeight="1" x14ac:dyDescent="0.4">
      <c r="A107" s="45">
        <v>106</v>
      </c>
      <c r="B107" s="276"/>
      <c r="C107" s="47"/>
      <c r="D107" s="47"/>
    </row>
    <row r="108" spans="1:4" ht="20.100000000000001" customHeight="1" x14ac:dyDescent="0.4">
      <c r="A108" s="45">
        <v>107</v>
      </c>
      <c r="B108" s="276"/>
      <c r="C108" s="47"/>
      <c r="D108" s="47"/>
    </row>
    <row r="109" spans="1:4" ht="20.100000000000001" customHeight="1" x14ac:dyDescent="0.4">
      <c r="A109" s="45">
        <v>108</v>
      </c>
      <c r="B109" s="276"/>
      <c r="C109" s="47"/>
      <c r="D109" s="47"/>
    </row>
    <row r="110" spans="1:4" ht="20.100000000000001" customHeight="1" x14ac:dyDescent="0.4">
      <c r="A110" s="45">
        <v>109</v>
      </c>
      <c r="B110" s="276"/>
      <c r="C110" s="47"/>
      <c r="D110" s="47"/>
    </row>
    <row r="111" spans="1:4" ht="20.100000000000001" customHeight="1" x14ac:dyDescent="0.4">
      <c r="A111" s="45">
        <v>110</v>
      </c>
      <c r="B111" s="276"/>
      <c r="C111" s="47"/>
      <c r="D111" s="47"/>
    </row>
    <row r="112" spans="1:4" ht="20.100000000000001" customHeight="1" x14ac:dyDescent="0.4">
      <c r="A112" s="45">
        <v>111</v>
      </c>
      <c r="B112" s="276"/>
      <c r="C112" s="47"/>
      <c r="D112" s="47"/>
    </row>
    <row r="113" spans="1:4" ht="20.100000000000001" customHeight="1" x14ac:dyDescent="0.4">
      <c r="A113" s="45">
        <v>112</v>
      </c>
      <c r="B113" s="276"/>
      <c r="C113" s="47"/>
      <c r="D113" s="47"/>
    </row>
    <row r="114" spans="1:4" ht="20.100000000000001" customHeight="1" x14ac:dyDescent="0.4">
      <c r="A114" s="45">
        <v>113</v>
      </c>
      <c r="B114" s="276"/>
      <c r="C114" s="47"/>
      <c r="D114" s="47"/>
    </row>
    <row r="115" spans="1:4" ht="20.100000000000001" customHeight="1" x14ac:dyDescent="0.4">
      <c r="A115" s="45">
        <v>114</v>
      </c>
      <c r="B115" s="276"/>
      <c r="C115" s="47"/>
      <c r="D115" s="47"/>
    </row>
    <row r="116" spans="1:4" ht="20.100000000000001" customHeight="1" x14ac:dyDescent="0.4">
      <c r="A116" s="45">
        <v>115</v>
      </c>
      <c r="B116" s="276"/>
      <c r="C116" s="47"/>
      <c r="D116" s="47"/>
    </row>
    <row r="117" spans="1:4" ht="20.100000000000001" customHeight="1" x14ac:dyDescent="0.4">
      <c r="A117" s="45">
        <v>116</v>
      </c>
      <c r="B117" s="276"/>
      <c r="C117" s="47"/>
      <c r="D117" s="47"/>
    </row>
    <row r="118" spans="1:4" ht="20.100000000000001" customHeight="1" x14ac:dyDescent="0.4">
      <c r="A118" s="45">
        <v>117</v>
      </c>
      <c r="B118" s="276"/>
      <c r="C118" s="47"/>
      <c r="D118" s="47"/>
    </row>
    <row r="119" spans="1:4" ht="20.100000000000001" customHeight="1" x14ac:dyDescent="0.4">
      <c r="A119" s="45">
        <v>118</v>
      </c>
      <c r="B119" s="276"/>
      <c r="C119" s="47"/>
      <c r="D119" s="47"/>
    </row>
    <row r="120" spans="1:4" ht="20.100000000000001" customHeight="1" x14ac:dyDescent="0.4">
      <c r="A120" s="45">
        <v>119</v>
      </c>
      <c r="B120" s="276"/>
      <c r="C120" s="47"/>
      <c r="D120" s="47"/>
    </row>
    <row r="121" spans="1:4" ht="20.100000000000001" customHeight="1" x14ac:dyDescent="0.4">
      <c r="A121" s="45">
        <v>120</v>
      </c>
      <c r="B121" s="276"/>
      <c r="C121" s="47"/>
      <c r="D121" s="47"/>
    </row>
    <row r="122" spans="1:4" ht="20.100000000000001" customHeight="1" x14ac:dyDescent="0.4">
      <c r="A122" s="45">
        <v>121</v>
      </c>
      <c r="B122" s="276"/>
      <c r="C122" s="47"/>
      <c r="D122" s="47"/>
    </row>
    <row r="123" spans="1:4" ht="20.100000000000001" customHeight="1" x14ac:dyDescent="0.4">
      <c r="A123" s="45">
        <v>122</v>
      </c>
      <c r="B123" s="276"/>
      <c r="C123" s="47"/>
      <c r="D123" s="47"/>
    </row>
    <row r="124" spans="1:4" ht="20.100000000000001" customHeight="1" x14ac:dyDescent="0.4">
      <c r="A124" s="45">
        <v>123</v>
      </c>
      <c r="B124" s="276"/>
      <c r="C124" s="47"/>
      <c r="D124" s="47"/>
    </row>
    <row r="125" spans="1:4" ht="20.100000000000001" customHeight="1" x14ac:dyDescent="0.4">
      <c r="A125" s="45">
        <v>124</v>
      </c>
      <c r="B125" s="276"/>
      <c r="C125" s="47"/>
      <c r="D125" s="47"/>
    </row>
    <row r="126" spans="1:4" ht="20.100000000000001" customHeight="1" x14ac:dyDescent="0.4">
      <c r="A126" s="45">
        <v>125</v>
      </c>
      <c r="B126" s="276"/>
      <c r="C126" s="47"/>
      <c r="D126" s="47"/>
    </row>
    <row r="127" spans="1:4" ht="20.100000000000001" customHeight="1" x14ac:dyDescent="0.4">
      <c r="A127" s="45">
        <v>126</v>
      </c>
      <c r="B127" s="276"/>
      <c r="C127" s="47"/>
      <c r="D127" s="47"/>
    </row>
    <row r="128" spans="1:4" ht="20.100000000000001" customHeight="1" x14ac:dyDescent="0.4">
      <c r="A128" s="45">
        <v>127</v>
      </c>
      <c r="B128" s="276"/>
      <c r="C128" s="47"/>
      <c r="D128" s="47"/>
    </row>
    <row r="129" spans="1:4" ht="20.100000000000001" customHeight="1" x14ac:dyDescent="0.4">
      <c r="A129" s="45">
        <v>128</v>
      </c>
      <c r="B129" s="276"/>
      <c r="C129" s="47"/>
      <c r="D129" s="47"/>
    </row>
    <row r="130" spans="1:4" ht="20.100000000000001" customHeight="1" x14ac:dyDescent="0.4">
      <c r="A130" s="45">
        <v>129</v>
      </c>
      <c r="B130" s="276"/>
      <c r="C130" s="47"/>
      <c r="D130" s="47"/>
    </row>
    <row r="131" spans="1:4" ht="20.100000000000001" customHeight="1" x14ac:dyDescent="0.4">
      <c r="A131" s="45">
        <v>130</v>
      </c>
      <c r="B131" s="276"/>
      <c r="C131" s="47"/>
      <c r="D131" s="47"/>
    </row>
    <row r="132" spans="1:4" ht="20.100000000000001" customHeight="1" x14ac:dyDescent="0.4">
      <c r="A132" s="45">
        <v>131</v>
      </c>
      <c r="B132" s="276"/>
      <c r="C132" s="47"/>
      <c r="D132" s="47"/>
    </row>
    <row r="133" spans="1:4" ht="20.100000000000001" customHeight="1" x14ac:dyDescent="0.4">
      <c r="A133" s="45">
        <v>132</v>
      </c>
      <c r="B133" s="276"/>
      <c r="C133" s="47"/>
      <c r="D133" s="47"/>
    </row>
    <row r="134" spans="1:4" ht="20.100000000000001" customHeight="1" x14ac:dyDescent="0.4">
      <c r="A134" s="45">
        <v>133</v>
      </c>
      <c r="B134" s="276"/>
      <c r="C134" s="47"/>
      <c r="D134" s="47"/>
    </row>
    <row r="135" spans="1:4" ht="20.100000000000001" customHeight="1" x14ac:dyDescent="0.4">
      <c r="A135" s="45">
        <v>134</v>
      </c>
      <c r="B135" s="276"/>
      <c r="C135" s="47"/>
      <c r="D135" s="47"/>
    </row>
    <row r="136" spans="1:4" ht="20.100000000000001" customHeight="1" x14ac:dyDescent="0.4">
      <c r="A136" s="45">
        <v>135</v>
      </c>
      <c r="B136" s="276"/>
      <c r="C136" s="47"/>
      <c r="D136" s="47"/>
    </row>
    <row r="137" spans="1:4" ht="20.100000000000001" customHeight="1" x14ac:dyDescent="0.4">
      <c r="A137" s="45">
        <v>136</v>
      </c>
      <c r="B137" s="276"/>
      <c r="C137" s="47"/>
      <c r="D137" s="47"/>
    </row>
    <row r="138" spans="1:4" ht="20.100000000000001" customHeight="1" x14ac:dyDescent="0.4">
      <c r="A138" s="45">
        <v>137</v>
      </c>
      <c r="B138" s="276"/>
      <c r="C138" s="47"/>
      <c r="D138" s="47"/>
    </row>
    <row r="139" spans="1:4" ht="20.100000000000001" customHeight="1" x14ac:dyDescent="0.4">
      <c r="A139" s="45">
        <v>138</v>
      </c>
      <c r="B139" s="276"/>
      <c r="C139" s="47"/>
      <c r="D139" s="47"/>
    </row>
    <row r="140" spans="1:4" ht="20.100000000000001" customHeight="1" x14ac:dyDescent="0.4">
      <c r="A140" s="45">
        <v>139</v>
      </c>
      <c r="B140" s="276"/>
      <c r="C140" s="47"/>
      <c r="D140" s="47"/>
    </row>
    <row r="141" spans="1:4" ht="20.100000000000001" customHeight="1" x14ac:dyDescent="0.4">
      <c r="A141" s="45">
        <v>140</v>
      </c>
      <c r="B141" s="276"/>
      <c r="C141" s="47"/>
      <c r="D141" s="47"/>
    </row>
    <row r="142" spans="1:4" ht="20.100000000000001" customHeight="1" x14ac:dyDescent="0.4">
      <c r="A142" s="45">
        <v>141</v>
      </c>
      <c r="B142" s="276"/>
      <c r="C142" s="47"/>
      <c r="D142" s="47"/>
    </row>
    <row r="143" spans="1:4" ht="20.100000000000001" customHeight="1" x14ac:dyDescent="0.4">
      <c r="A143" s="45">
        <v>142</v>
      </c>
      <c r="B143" s="276"/>
      <c r="C143" s="47"/>
      <c r="D143" s="47"/>
    </row>
    <row r="144" spans="1:4" ht="20.100000000000001" customHeight="1" x14ac:dyDescent="0.4">
      <c r="A144" s="45">
        <v>143</v>
      </c>
      <c r="B144" s="276"/>
      <c r="C144" s="47"/>
      <c r="D144" s="47"/>
    </row>
    <row r="145" spans="1:4" ht="20.100000000000001" customHeight="1" x14ac:dyDescent="0.4">
      <c r="A145" s="45">
        <v>144</v>
      </c>
      <c r="B145" s="276"/>
      <c r="C145" s="47"/>
      <c r="D145" s="47"/>
    </row>
    <row r="146" spans="1:4" ht="20.100000000000001" customHeight="1" x14ac:dyDescent="0.4">
      <c r="A146" s="45">
        <v>145</v>
      </c>
      <c r="B146" s="276"/>
      <c r="C146" s="47"/>
      <c r="D146" s="47"/>
    </row>
    <row r="147" spans="1:4" ht="20.100000000000001" customHeight="1" x14ac:dyDescent="0.4">
      <c r="A147" s="45">
        <v>146</v>
      </c>
      <c r="B147" s="276"/>
      <c r="C147" s="47"/>
      <c r="D147" s="47"/>
    </row>
    <row r="148" spans="1:4" ht="20.100000000000001" customHeight="1" x14ac:dyDescent="0.4">
      <c r="A148" s="45">
        <v>147</v>
      </c>
      <c r="B148" s="276"/>
      <c r="C148" s="47"/>
      <c r="D148" s="47"/>
    </row>
    <row r="149" spans="1:4" ht="20.100000000000001" customHeight="1" x14ac:dyDescent="0.4">
      <c r="A149" s="45">
        <v>148</v>
      </c>
      <c r="B149" s="276"/>
      <c r="C149" s="47"/>
      <c r="D149" s="47"/>
    </row>
    <row r="150" spans="1:4" ht="20.100000000000001" customHeight="1" x14ac:dyDescent="0.4">
      <c r="A150" s="45">
        <v>149</v>
      </c>
      <c r="B150" s="276"/>
      <c r="C150" s="47"/>
      <c r="D150" s="47"/>
    </row>
    <row r="151" spans="1:4" ht="20.100000000000001" customHeight="1" x14ac:dyDescent="0.4">
      <c r="A151" s="45">
        <v>150</v>
      </c>
      <c r="B151" s="276"/>
      <c r="C151" s="47"/>
      <c r="D151" s="47"/>
    </row>
    <row r="152" spans="1:4" ht="20.100000000000001" customHeight="1" x14ac:dyDescent="0.4">
      <c r="A152" s="45">
        <v>151</v>
      </c>
      <c r="B152" s="276"/>
      <c r="C152" s="47"/>
      <c r="D152" s="47"/>
    </row>
    <row r="153" spans="1:4" ht="20.100000000000001" customHeight="1" x14ac:dyDescent="0.4">
      <c r="A153" s="45">
        <v>152</v>
      </c>
      <c r="B153" s="276"/>
      <c r="C153" s="47"/>
      <c r="D153" s="47"/>
    </row>
    <row r="154" spans="1:4" ht="20.100000000000001" customHeight="1" x14ac:dyDescent="0.4">
      <c r="A154" s="45">
        <v>153</v>
      </c>
      <c r="B154" s="276"/>
      <c r="C154" s="47"/>
      <c r="D154" s="47"/>
    </row>
    <row r="155" spans="1:4" ht="20.100000000000001" customHeight="1" x14ac:dyDescent="0.4">
      <c r="A155" s="45">
        <v>154</v>
      </c>
      <c r="B155" s="276"/>
      <c r="C155" s="47"/>
      <c r="D155" s="47"/>
    </row>
    <row r="156" spans="1:4" ht="20.100000000000001" customHeight="1" x14ac:dyDescent="0.4">
      <c r="A156" s="45">
        <v>155</v>
      </c>
      <c r="B156" s="276"/>
      <c r="C156" s="47"/>
      <c r="D156" s="47"/>
    </row>
    <row r="157" spans="1:4" ht="20.100000000000001" customHeight="1" x14ac:dyDescent="0.4">
      <c r="A157" s="45">
        <v>156</v>
      </c>
      <c r="B157" s="276"/>
      <c r="C157" s="47"/>
      <c r="D157" s="47"/>
    </row>
    <row r="158" spans="1:4" ht="20.100000000000001" customHeight="1" x14ac:dyDescent="0.4">
      <c r="A158" s="45">
        <v>157</v>
      </c>
      <c r="B158" s="276"/>
      <c r="C158" s="47"/>
      <c r="D158" s="47"/>
    </row>
    <row r="159" spans="1:4" ht="20.100000000000001" customHeight="1" x14ac:dyDescent="0.4">
      <c r="A159" s="45">
        <v>158</v>
      </c>
      <c r="B159" s="276"/>
      <c r="C159" s="47"/>
      <c r="D159" s="47"/>
    </row>
    <row r="160" spans="1:4" ht="20.100000000000001" customHeight="1" x14ac:dyDescent="0.4">
      <c r="A160" s="45">
        <v>159</v>
      </c>
      <c r="B160" s="276"/>
      <c r="C160" s="47"/>
      <c r="D160" s="47"/>
    </row>
    <row r="161" spans="1:4" ht="20.100000000000001" customHeight="1" x14ac:dyDescent="0.4">
      <c r="A161" s="45">
        <v>160</v>
      </c>
      <c r="B161" s="276"/>
      <c r="C161" s="47"/>
      <c r="D161" s="47"/>
    </row>
    <row r="162" spans="1:4" ht="20.100000000000001" customHeight="1" x14ac:dyDescent="0.4">
      <c r="A162" s="45">
        <v>161</v>
      </c>
      <c r="B162" s="276"/>
      <c r="C162" s="47"/>
      <c r="D162" s="47"/>
    </row>
    <row r="163" spans="1:4" ht="20.100000000000001" customHeight="1" x14ac:dyDescent="0.4">
      <c r="A163" s="45">
        <v>162</v>
      </c>
      <c r="B163" s="276"/>
      <c r="C163" s="47"/>
      <c r="D163" s="47"/>
    </row>
    <row r="164" spans="1:4" ht="20.100000000000001" customHeight="1" x14ac:dyDescent="0.4">
      <c r="A164" s="45">
        <v>163</v>
      </c>
      <c r="B164" s="276"/>
      <c r="C164" s="47"/>
      <c r="D164" s="47"/>
    </row>
    <row r="165" spans="1:4" ht="20.100000000000001" customHeight="1" x14ac:dyDescent="0.4">
      <c r="A165" s="45">
        <v>164</v>
      </c>
      <c r="B165" s="276"/>
      <c r="C165" s="47"/>
      <c r="D165" s="47"/>
    </row>
    <row r="166" spans="1:4" ht="20.100000000000001" customHeight="1" x14ac:dyDescent="0.4">
      <c r="A166" s="45">
        <v>165</v>
      </c>
      <c r="B166" s="276"/>
      <c r="C166" s="47"/>
      <c r="D166" s="47"/>
    </row>
    <row r="167" spans="1:4" ht="20.100000000000001" customHeight="1" x14ac:dyDescent="0.4">
      <c r="A167" s="45">
        <v>166</v>
      </c>
      <c r="B167" s="276"/>
      <c r="C167" s="47"/>
      <c r="D167" s="47"/>
    </row>
    <row r="168" spans="1:4" ht="20.100000000000001" customHeight="1" x14ac:dyDescent="0.4">
      <c r="A168" s="45">
        <v>167</v>
      </c>
      <c r="B168" s="276"/>
      <c r="C168" s="47"/>
      <c r="D168" s="47"/>
    </row>
    <row r="169" spans="1:4" ht="20.100000000000001" customHeight="1" x14ac:dyDescent="0.4">
      <c r="A169" s="45">
        <v>168</v>
      </c>
      <c r="B169" s="276"/>
      <c r="C169" s="47"/>
      <c r="D169" s="47"/>
    </row>
    <row r="170" spans="1:4" ht="20.100000000000001" customHeight="1" x14ac:dyDescent="0.4">
      <c r="A170" s="45">
        <v>169</v>
      </c>
      <c r="B170" s="276"/>
      <c r="C170" s="47"/>
      <c r="D170" s="47"/>
    </row>
    <row r="171" spans="1:4" ht="20.100000000000001" customHeight="1" x14ac:dyDescent="0.4">
      <c r="A171" s="45">
        <v>170</v>
      </c>
      <c r="B171" s="276"/>
      <c r="C171" s="47"/>
      <c r="D171" s="47"/>
    </row>
    <row r="172" spans="1:4" ht="20.100000000000001" customHeight="1" x14ac:dyDescent="0.4">
      <c r="A172" s="45">
        <v>171</v>
      </c>
      <c r="B172" s="276"/>
      <c r="C172" s="47"/>
      <c r="D172" s="47"/>
    </row>
    <row r="173" spans="1:4" ht="20.100000000000001" customHeight="1" x14ac:dyDescent="0.4">
      <c r="A173" s="45">
        <v>172</v>
      </c>
      <c r="B173" s="276"/>
      <c r="C173" s="47"/>
      <c r="D173" s="47"/>
    </row>
    <row r="174" spans="1:4" ht="20.100000000000001" customHeight="1" x14ac:dyDescent="0.4">
      <c r="A174" s="45">
        <v>173</v>
      </c>
      <c r="B174" s="276"/>
      <c r="C174" s="47"/>
      <c r="D174" s="47"/>
    </row>
    <row r="175" spans="1:4" ht="20.100000000000001" customHeight="1" x14ac:dyDescent="0.4">
      <c r="A175" s="45">
        <v>174</v>
      </c>
      <c r="B175" s="276"/>
      <c r="C175" s="47"/>
      <c r="D175" s="47"/>
    </row>
    <row r="176" spans="1:4" ht="20.100000000000001" customHeight="1" x14ac:dyDescent="0.4">
      <c r="A176" s="45">
        <v>175</v>
      </c>
      <c r="B176" s="276"/>
      <c r="C176" s="47"/>
      <c r="D176" s="47"/>
    </row>
    <row r="177" spans="1:4" ht="20.100000000000001" customHeight="1" x14ac:dyDescent="0.4">
      <c r="A177" s="45">
        <v>176</v>
      </c>
      <c r="B177" s="276"/>
      <c r="C177" s="47"/>
      <c r="D177" s="47"/>
    </row>
    <row r="178" spans="1:4" ht="20.100000000000001" customHeight="1" x14ac:dyDescent="0.4">
      <c r="A178" s="45">
        <v>177</v>
      </c>
      <c r="B178" s="276"/>
      <c r="C178" s="47"/>
      <c r="D178" s="47"/>
    </row>
    <row r="179" spans="1:4" ht="20.100000000000001" customHeight="1" x14ac:dyDescent="0.4">
      <c r="A179" s="45">
        <v>178</v>
      </c>
      <c r="B179" s="276"/>
      <c r="C179" s="47"/>
      <c r="D179" s="47"/>
    </row>
    <row r="180" spans="1:4" ht="20.100000000000001" customHeight="1" x14ac:dyDescent="0.4">
      <c r="A180" s="45">
        <v>179</v>
      </c>
      <c r="B180" s="276"/>
      <c r="C180" s="47"/>
      <c r="D180" s="47"/>
    </row>
    <row r="181" spans="1:4" ht="20.100000000000001" customHeight="1" x14ac:dyDescent="0.4">
      <c r="A181" s="45">
        <v>180</v>
      </c>
      <c r="B181" s="276"/>
      <c r="C181" s="47"/>
      <c r="D181" s="47"/>
    </row>
    <row r="182" spans="1:4" ht="20.100000000000001" customHeight="1" x14ac:dyDescent="0.4">
      <c r="A182" s="45">
        <v>181</v>
      </c>
      <c r="B182" s="276"/>
      <c r="C182" s="47"/>
      <c r="D182" s="47"/>
    </row>
    <row r="183" spans="1:4" ht="20.100000000000001" customHeight="1" x14ac:dyDescent="0.4">
      <c r="A183" s="45">
        <v>182</v>
      </c>
      <c r="B183" s="276"/>
      <c r="C183" s="47"/>
      <c r="D183" s="47"/>
    </row>
    <row r="184" spans="1:4" ht="20.100000000000001" customHeight="1" x14ac:dyDescent="0.4">
      <c r="A184" s="45">
        <v>183</v>
      </c>
      <c r="B184" s="276"/>
      <c r="C184" s="47"/>
      <c r="D184" s="47"/>
    </row>
    <row r="185" spans="1:4" ht="20.100000000000001" customHeight="1" x14ac:dyDescent="0.4">
      <c r="A185" s="45">
        <v>184</v>
      </c>
      <c r="B185" s="276"/>
      <c r="C185" s="47"/>
      <c r="D185" s="47"/>
    </row>
    <row r="186" spans="1:4" ht="20.100000000000001" customHeight="1" x14ac:dyDescent="0.4">
      <c r="A186" s="45">
        <v>185</v>
      </c>
      <c r="B186" s="276"/>
      <c r="C186" s="47"/>
      <c r="D186" s="47"/>
    </row>
    <row r="187" spans="1:4" ht="20.100000000000001" customHeight="1" x14ac:dyDescent="0.4">
      <c r="A187" s="45">
        <v>186</v>
      </c>
      <c r="B187" s="276"/>
      <c r="C187" s="47"/>
      <c r="D187" s="47"/>
    </row>
    <row r="188" spans="1:4" ht="20.100000000000001" customHeight="1" x14ac:dyDescent="0.4">
      <c r="A188" s="45">
        <v>187</v>
      </c>
      <c r="B188" s="276"/>
      <c r="C188" s="47"/>
      <c r="D188" s="47"/>
    </row>
    <row r="189" spans="1:4" ht="20.100000000000001" customHeight="1" x14ac:dyDescent="0.4">
      <c r="A189" s="45">
        <v>188</v>
      </c>
      <c r="B189" s="276"/>
      <c r="C189" s="47"/>
      <c r="D189" s="47"/>
    </row>
    <row r="190" spans="1:4" ht="20.100000000000001" customHeight="1" x14ac:dyDescent="0.4">
      <c r="A190" s="45">
        <v>189</v>
      </c>
      <c r="B190" s="276"/>
      <c r="C190" s="47"/>
      <c r="D190" s="47"/>
    </row>
    <row r="191" spans="1:4" ht="20.100000000000001" customHeight="1" x14ac:dyDescent="0.4">
      <c r="A191" s="45">
        <v>190</v>
      </c>
      <c r="B191" s="276"/>
      <c r="C191" s="47"/>
      <c r="D191" s="47"/>
    </row>
    <row r="192" spans="1:4" ht="20.100000000000001" customHeight="1" x14ac:dyDescent="0.4">
      <c r="A192" s="45">
        <v>191</v>
      </c>
      <c r="B192" s="276"/>
      <c r="C192" s="47"/>
      <c r="D192" s="47"/>
    </row>
    <row r="193" spans="1:4" ht="20.100000000000001" customHeight="1" x14ac:dyDescent="0.4">
      <c r="A193" s="45">
        <v>192</v>
      </c>
      <c r="B193" s="276"/>
      <c r="C193" s="47"/>
      <c r="D193" s="47"/>
    </row>
    <row r="194" spans="1:4" ht="20.100000000000001" customHeight="1" x14ac:dyDescent="0.4">
      <c r="A194" s="45">
        <v>193</v>
      </c>
      <c r="B194" s="276"/>
      <c r="C194" s="47"/>
      <c r="D194" s="47"/>
    </row>
    <row r="195" spans="1:4" ht="20.100000000000001" customHeight="1" x14ac:dyDescent="0.4">
      <c r="A195" s="45">
        <v>194</v>
      </c>
      <c r="B195" s="276"/>
      <c r="C195" s="47"/>
      <c r="D195" s="47"/>
    </row>
    <row r="196" spans="1:4" ht="20.100000000000001" customHeight="1" x14ac:dyDescent="0.4">
      <c r="A196" s="45">
        <v>195</v>
      </c>
      <c r="B196" s="276"/>
      <c r="C196" s="47"/>
      <c r="D196" s="47"/>
    </row>
    <row r="197" spans="1:4" ht="20.100000000000001" customHeight="1" x14ac:dyDescent="0.4">
      <c r="A197" s="45">
        <v>196</v>
      </c>
      <c r="B197" s="276"/>
      <c r="C197" s="47"/>
      <c r="D197" s="47"/>
    </row>
    <row r="198" spans="1:4" ht="20.100000000000001" customHeight="1" x14ac:dyDescent="0.4">
      <c r="A198" s="45">
        <v>197</v>
      </c>
      <c r="B198" s="276"/>
      <c r="C198" s="47"/>
      <c r="D198" s="47"/>
    </row>
    <row r="199" spans="1:4" ht="20.100000000000001" customHeight="1" x14ac:dyDescent="0.4">
      <c r="A199" s="45">
        <v>198</v>
      </c>
      <c r="B199" s="276"/>
      <c r="C199" s="47"/>
      <c r="D199" s="47"/>
    </row>
    <row r="200" spans="1:4" ht="20.100000000000001" customHeight="1" x14ac:dyDescent="0.4">
      <c r="A200" s="45">
        <v>199</v>
      </c>
      <c r="B200" s="276"/>
      <c r="C200" s="47"/>
      <c r="D200" s="47"/>
    </row>
    <row r="201" spans="1:4" ht="20.100000000000001" customHeight="1" x14ac:dyDescent="0.4">
      <c r="A201" s="45">
        <v>200</v>
      </c>
      <c r="B201" s="276"/>
      <c r="C201" s="47"/>
      <c r="D201" s="47"/>
    </row>
    <row r="202" spans="1:4" ht="20.100000000000001" customHeight="1" x14ac:dyDescent="0.4">
      <c r="A202" s="45">
        <v>201</v>
      </c>
      <c r="B202" s="276"/>
      <c r="C202" s="47"/>
      <c r="D202" s="47"/>
    </row>
    <row r="203" spans="1:4" ht="20.100000000000001" customHeight="1" x14ac:dyDescent="0.4">
      <c r="A203" s="45">
        <v>202</v>
      </c>
      <c r="B203" s="276"/>
      <c r="C203" s="47"/>
      <c r="D203" s="47"/>
    </row>
    <row r="204" spans="1:4" ht="20.100000000000001" customHeight="1" x14ac:dyDescent="0.4">
      <c r="A204" s="45">
        <v>203</v>
      </c>
      <c r="B204" s="276"/>
      <c r="C204" s="47"/>
      <c r="D204" s="47"/>
    </row>
    <row r="205" spans="1:4" ht="20.100000000000001" customHeight="1" x14ac:dyDescent="0.4">
      <c r="A205" s="45">
        <v>204</v>
      </c>
      <c r="B205" s="276"/>
      <c r="C205" s="47"/>
      <c r="D205" s="47"/>
    </row>
    <row r="206" spans="1:4" ht="20.100000000000001" customHeight="1" x14ac:dyDescent="0.4">
      <c r="A206" s="45">
        <v>205</v>
      </c>
      <c r="B206" s="276"/>
      <c r="C206" s="47"/>
      <c r="D206" s="47"/>
    </row>
    <row r="207" spans="1:4" ht="20.100000000000001" customHeight="1" x14ac:dyDescent="0.4">
      <c r="A207" s="45">
        <v>206</v>
      </c>
      <c r="B207" s="276"/>
      <c r="C207" s="47"/>
      <c r="D207" s="47"/>
    </row>
    <row r="208" spans="1:4" ht="20.100000000000001" customHeight="1" x14ac:dyDescent="0.4">
      <c r="A208" s="45">
        <v>207</v>
      </c>
      <c r="B208" s="276"/>
      <c r="C208" s="47"/>
      <c r="D208" s="47"/>
    </row>
    <row r="209" spans="1:4" ht="20.100000000000001" customHeight="1" x14ac:dyDescent="0.4">
      <c r="A209" s="45">
        <v>208</v>
      </c>
      <c r="B209" s="276"/>
      <c r="C209" s="47"/>
      <c r="D209" s="47"/>
    </row>
    <row r="210" spans="1:4" ht="20.100000000000001" customHeight="1" x14ac:dyDescent="0.4">
      <c r="A210" s="45">
        <v>209</v>
      </c>
      <c r="B210" s="276"/>
      <c r="C210" s="47"/>
      <c r="D210" s="47"/>
    </row>
    <row r="211" spans="1:4" ht="20.100000000000001" customHeight="1" x14ac:dyDescent="0.4">
      <c r="A211" s="45">
        <v>210</v>
      </c>
      <c r="B211" s="276"/>
      <c r="C211" s="47"/>
      <c r="D211" s="47"/>
    </row>
    <row r="212" spans="1:4" ht="20.100000000000001" customHeight="1" x14ac:dyDescent="0.4">
      <c r="A212" s="45">
        <v>211</v>
      </c>
      <c r="B212" s="276"/>
      <c r="C212" s="47"/>
      <c r="D212" s="47"/>
    </row>
    <row r="213" spans="1:4" ht="20.100000000000001" customHeight="1" x14ac:dyDescent="0.4">
      <c r="A213" s="45">
        <v>212</v>
      </c>
      <c r="B213" s="276"/>
      <c r="C213" s="47"/>
      <c r="D213" s="47"/>
    </row>
    <row r="214" spans="1:4" ht="20.100000000000001" customHeight="1" x14ac:dyDescent="0.4">
      <c r="A214" s="45">
        <v>213</v>
      </c>
      <c r="B214" s="276"/>
      <c r="C214" s="47"/>
      <c r="D214" s="47"/>
    </row>
    <row r="215" spans="1:4" ht="20.100000000000001" customHeight="1" x14ac:dyDescent="0.4">
      <c r="A215" s="45">
        <v>214</v>
      </c>
      <c r="B215" s="276"/>
      <c r="C215" s="47"/>
      <c r="D215" s="47"/>
    </row>
    <row r="216" spans="1:4" ht="20.100000000000001" customHeight="1" x14ac:dyDescent="0.4">
      <c r="A216" s="45">
        <v>215</v>
      </c>
      <c r="B216" s="276"/>
      <c r="C216" s="47"/>
      <c r="D216" s="47"/>
    </row>
    <row r="217" spans="1:4" ht="20.100000000000001" customHeight="1" x14ac:dyDescent="0.4">
      <c r="A217" s="45">
        <v>216</v>
      </c>
      <c r="B217" s="276"/>
      <c r="C217" s="47"/>
      <c r="D217" s="47"/>
    </row>
    <row r="218" spans="1:4" ht="20.100000000000001" customHeight="1" x14ac:dyDescent="0.4">
      <c r="A218" s="45">
        <v>217</v>
      </c>
      <c r="B218" s="276"/>
      <c r="C218" s="47"/>
      <c r="D218" s="47"/>
    </row>
    <row r="219" spans="1:4" ht="20.100000000000001" customHeight="1" x14ac:dyDescent="0.4">
      <c r="A219" s="45">
        <v>218</v>
      </c>
      <c r="B219" s="276"/>
      <c r="C219" s="47"/>
      <c r="D219" s="47"/>
    </row>
    <row r="220" spans="1:4" ht="20.100000000000001" customHeight="1" x14ac:dyDescent="0.4">
      <c r="A220" s="45">
        <v>219</v>
      </c>
      <c r="B220" s="276"/>
      <c r="C220" s="47"/>
      <c r="D220" s="47"/>
    </row>
    <row r="221" spans="1:4" ht="20.100000000000001" customHeight="1" x14ac:dyDescent="0.4">
      <c r="A221" s="45">
        <v>220</v>
      </c>
      <c r="B221" s="276"/>
      <c r="C221" s="47"/>
      <c r="D221" s="47"/>
    </row>
    <row r="222" spans="1:4" ht="20.100000000000001" customHeight="1" x14ac:dyDescent="0.4">
      <c r="A222" s="45">
        <v>221</v>
      </c>
      <c r="B222" s="276"/>
      <c r="C222" s="47"/>
      <c r="D222" s="47"/>
    </row>
    <row r="223" spans="1:4" ht="20.100000000000001" customHeight="1" x14ac:dyDescent="0.4">
      <c r="A223" s="45">
        <v>222</v>
      </c>
      <c r="B223" s="276"/>
      <c r="C223" s="47"/>
      <c r="D223" s="47"/>
    </row>
    <row r="224" spans="1:4" ht="20.100000000000001" customHeight="1" x14ac:dyDescent="0.4">
      <c r="A224" s="45">
        <v>223</v>
      </c>
      <c r="B224" s="276"/>
      <c r="C224" s="47"/>
      <c r="D224" s="47"/>
    </row>
    <row r="225" spans="1:4" ht="20.100000000000001" customHeight="1" x14ac:dyDescent="0.4">
      <c r="A225" s="45">
        <v>224</v>
      </c>
      <c r="B225" s="276"/>
      <c r="C225" s="47"/>
      <c r="D225" s="47"/>
    </row>
    <row r="226" spans="1:4" ht="20.100000000000001" customHeight="1" x14ac:dyDescent="0.4">
      <c r="A226" s="45">
        <v>225</v>
      </c>
      <c r="B226" s="276"/>
      <c r="C226" s="47"/>
      <c r="D226" s="47"/>
    </row>
    <row r="227" spans="1:4" ht="20.100000000000001" customHeight="1" x14ac:dyDescent="0.4">
      <c r="A227" s="45">
        <v>226</v>
      </c>
      <c r="B227" s="276"/>
      <c r="C227" s="47"/>
      <c r="D227" s="47"/>
    </row>
    <row r="228" spans="1:4" ht="20.100000000000001" customHeight="1" x14ac:dyDescent="0.4">
      <c r="A228" s="45">
        <v>227</v>
      </c>
      <c r="B228" s="276"/>
      <c r="C228" s="47"/>
      <c r="D228" s="47"/>
    </row>
    <row r="229" spans="1:4" ht="20.100000000000001" customHeight="1" x14ac:dyDescent="0.4">
      <c r="A229" s="45">
        <v>228</v>
      </c>
      <c r="B229" s="276"/>
      <c r="C229" s="47"/>
      <c r="D229" s="47"/>
    </row>
    <row r="230" spans="1:4" ht="20.100000000000001" customHeight="1" x14ac:dyDescent="0.4">
      <c r="A230" s="45">
        <v>229</v>
      </c>
      <c r="B230" s="276"/>
      <c r="C230" s="47"/>
      <c r="D230" s="47"/>
    </row>
    <row r="231" spans="1:4" ht="20.100000000000001" customHeight="1" x14ac:dyDescent="0.4">
      <c r="A231" s="45">
        <v>230</v>
      </c>
      <c r="B231" s="276"/>
      <c r="C231" s="47"/>
      <c r="D231" s="47"/>
    </row>
    <row r="232" spans="1:4" ht="20.100000000000001" customHeight="1" x14ac:dyDescent="0.4">
      <c r="A232" s="45">
        <v>231</v>
      </c>
      <c r="B232" s="276"/>
      <c r="C232" s="47"/>
      <c r="D232" s="47"/>
    </row>
    <row r="233" spans="1:4" ht="20.100000000000001" customHeight="1" x14ac:dyDescent="0.4">
      <c r="A233" s="45">
        <v>232</v>
      </c>
      <c r="B233" s="276"/>
      <c r="C233" s="47"/>
      <c r="D233" s="47"/>
    </row>
    <row r="234" spans="1:4" ht="20.100000000000001" customHeight="1" x14ac:dyDescent="0.4">
      <c r="A234" s="45">
        <v>233</v>
      </c>
      <c r="B234" s="276"/>
      <c r="C234" s="47"/>
      <c r="D234" s="47"/>
    </row>
    <row r="235" spans="1:4" ht="20.100000000000001" customHeight="1" x14ac:dyDescent="0.4">
      <c r="A235" s="45">
        <v>234</v>
      </c>
      <c r="B235" s="276"/>
      <c r="C235" s="47"/>
      <c r="D235" s="47"/>
    </row>
    <row r="236" spans="1:4" ht="20.100000000000001" customHeight="1" x14ac:dyDescent="0.4">
      <c r="A236" s="45">
        <v>235</v>
      </c>
      <c r="B236" s="276"/>
      <c r="C236" s="47"/>
      <c r="D236" s="47"/>
    </row>
    <row r="237" spans="1:4" ht="20.100000000000001" customHeight="1" x14ac:dyDescent="0.4">
      <c r="A237" s="45">
        <v>236</v>
      </c>
      <c r="B237" s="276"/>
      <c r="C237" s="47"/>
      <c r="D237" s="47"/>
    </row>
    <row r="238" spans="1:4" ht="20.100000000000001" customHeight="1" x14ac:dyDescent="0.4">
      <c r="A238" s="45">
        <v>237</v>
      </c>
      <c r="B238" s="276"/>
      <c r="C238" s="47"/>
      <c r="D238" s="47"/>
    </row>
    <row r="239" spans="1:4" ht="20.100000000000001" customHeight="1" x14ac:dyDescent="0.4">
      <c r="A239" s="45">
        <v>238</v>
      </c>
      <c r="B239" s="276"/>
      <c r="C239" s="47"/>
      <c r="D239" s="47"/>
    </row>
    <row r="240" spans="1:4" ht="20.100000000000001" customHeight="1" x14ac:dyDescent="0.4">
      <c r="A240" s="45">
        <v>239</v>
      </c>
      <c r="B240" s="276"/>
      <c r="C240" s="47"/>
      <c r="D240" s="47"/>
    </row>
    <row r="241" spans="1:4" ht="20.100000000000001" customHeight="1" x14ac:dyDescent="0.4">
      <c r="A241" s="45">
        <v>240</v>
      </c>
      <c r="B241" s="276"/>
      <c r="C241" s="47"/>
      <c r="D241" s="47"/>
    </row>
    <row r="242" spans="1:4" ht="20.100000000000001" customHeight="1" x14ac:dyDescent="0.4">
      <c r="A242" s="45">
        <v>241</v>
      </c>
      <c r="B242" s="276"/>
      <c r="C242" s="47"/>
      <c r="D242" s="47"/>
    </row>
    <row r="243" spans="1:4" ht="20.100000000000001" customHeight="1" x14ac:dyDescent="0.4">
      <c r="A243" s="45">
        <v>242</v>
      </c>
      <c r="B243" s="276"/>
      <c r="C243" s="47"/>
      <c r="D243" s="47"/>
    </row>
    <row r="244" spans="1:4" ht="20.100000000000001" customHeight="1" x14ac:dyDescent="0.4">
      <c r="A244" s="45">
        <v>243</v>
      </c>
      <c r="B244" s="276"/>
      <c r="C244" s="47"/>
      <c r="D244" s="47"/>
    </row>
    <row r="245" spans="1:4" ht="20.100000000000001" customHeight="1" x14ac:dyDescent="0.4">
      <c r="A245" s="45">
        <v>244</v>
      </c>
      <c r="B245" s="276"/>
      <c r="C245" s="47"/>
      <c r="D245" s="47"/>
    </row>
    <row r="246" spans="1:4" ht="20.100000000000001" customHeight="1" x14ac:dyDescent="0.4">
      <c r="A246" s="45">
        <v>245</v>
      </c>
      <c r="B246" s="276"/>
      <c r="C246" s="47"/>
      <c r="D246" s="47"/>
    </row>
    <row r="247" spans="1:4" ht="20.100000000000001" customHeight="1" x14ac:dyDescent="0.4">
      <c r="A247" s="45">
        <v>246</v>
      </c>
      <c r="B247" s="276"/>
      <c r="C247" s="47"/>
      <c r="D247" s="47"/>
    </row>
    <row r="248" spans="1:4" ht="20.100000000000001" customHeight="1" x14ac:dyDescent="0.4">
      <c r="A248" s="45">
        <v>247</v>
      </c>
      <c r="B248" s="276"/>
      <c r="C248" s="47"/>
      <c r="D248" s="47"/>
    </row>
    <row r="249" spans="1:4" ht="20.100000000000001" customHeight="1" x14ac:dyDescent="0.4">
      <c r="A249" s="45">
        <v>248</v>
      </c>
      <c r="B249" s="276"/>
      <c r="C249" s="47"/>
      <c r="D249" s="47"/>
    </row>
    <row r="250" spans="1:4" ht="20.100000000000001" customHeight="1" x14ac:dyDescent="0.4">
      <c r="A250" s="45">
        <v>249</v>
      </c>
      <c r="B250" s="276"/>
      <c r="C250" s="47"/>
      <c r="D250" s="47"/>
    </row>
    <row r="251" spans="1:4" ht="20.100000000000001" customHeight="1" x14ac:dyDescent="0.4">
      <c r="A251" s="45">
        <v>250</v>
      </c>
      <c r="B251" s="276"/>
      <c r="C251" s="47"/>
      <c r="D251" s="47"/>
    </row>
    <row r="252" spans="1:4" ht="20.100000000000001" customHeight="1" x14ac:dyDescent="0.4">
      <c r="A252" s="45">
        <v>251</v>
      </c>
      <c r="B252" s="276"/>
      <c r="C252" s="47"/>
      <c r="D252" s="47"/>
    </row>
    <row r="253" spans="1:4" ht="20.100000000000001" customHeight="1" x14ac:dyDescent="0.4">
      <c r="A253" s="45">
        <v>252</v>
      </c>
      <c r="B253" s="276"/>
      <c r="C253" s="47"/>
      <c r="D253" s="47"/>
    </row>
    <row r="254" spans="1:4" ht="20.100000000000001" customHeight="1" x14ac:dyDescent="0.4">
      <c r="A254" s="45">
        <v>253</v>
      </c>
      <c r="B254" s="276"/>
      <c r="C254" s="47"/>
      <c r="D254" s="47"/>
    </row>
    <row r="255" spans="1:4" ht="20.100000000000001" customHeight="1" x14ac:dyDescent="0.4">
      <c r="A255" s="45">
        <v>254</v>
      </c>
      <c r="B255" s="276"/>
      <c r="C255" s="47"/>
      <c r="D255" s="47"/>
    </row>
    <row r="256" spans="1:4" ht="20.100000000000001" customHeight="1" x14ac:dyDescent="0.4">
      <c r="A256" s="45">
        <v>255</v>
      </c>
      <c r="B256" s="276"/>
      <c r="C256" s="47"/>
      <c r="D256" s="47"/>
    </row>
    <row r="257" spans="1:4" ht="20.100000000000001" customHeight="1" x14ac:dyDescent="0.4">
      <c r="A257" s="45">
        <v>256</v>
      </c>
      <c r="B257" s="276"/>
      <c r="C257" s="47"/>
      <c r="D257" s="47"/>
    </row>
    <row r="258" spans="1:4" ht="20.100000000000001" customHeight="1" x14ac:dyDescent="0.4">
      <c r="A258" s="45">
        <v>257</v>
      </c>
      <c r="B258" s="276"/>
      <c r="C258" s="47"/>
      <c r="D258" s="47"/>
    </row>
    <row r="259" spans="1:4" ht="20.100000000000001" customHeight="1" x14ac:dyDescent="0.4">
      <c r="A259" s="45">
        <v>258</v>
      </c>
      <c r="B259" s="276"/>
      <c r="C259" s="47"/>
      <c r="D259" s="47"/>
    </row>
    <row r="260" spans="1:4" ht="20.100000000000001" customHeight="1" x14ac:dyDescent="0.4">
      <c r="A260" s="45">
        <v>259</v>
      </c>
      <c r="B260" s="276"/>
      <c r="C260" s="47"/>
      <c r="D260" s="47"/>
    </row>
    <row r="261" spans="1:4" ht="20.100000000000001" customHeight="1" x14ac:dyDescent="0.4">
      <c r="A261" s="45">
        <v>260</v>
      </c>
      <c r="B261" s="276"/>
      <c r="C261" s="47"/>
      <c r="D261" s="47"/>
    </row>
  </sheetData>
  <sheetProtection algorithmName="SHA-512" hashValue="Jpd5NcHmukiNb29k/ZBvZMh3KL1EXU+5M2ESkVeVc95/ntIH8sic/NW/dJWkX/nhq6bYqHUGWhtGC9pHTZE92Q==" saltValue="Q8iOjKCdqKfBQ7K72zdTcQ==" spinCount="100000" sheet="1" objects="1" scenarios="1" selectLockedCells="1" sort="0"/>
  <sortState xmlns:xlrd2="http://schemas.microsoft.com/office/spreadsheetml/2017/richdata2" ref="B2:C201">
    <sortCondition ref="B2"/>
  </sortState>
  <mergeCells count="3">
    <mergeCell ref="F1:I1"/>
    <mergeCell ref="F4:J4"/>
    <mergeCell ref="D1:E1"/>
  </mergeCells>
  <dataValidations xWindow="1172" yWindow="367" count="3">
    <dataValidation type="custom" allowBlank="1" showInputMessage="1" showErrorMessage="1" error="Please enter the child's last name, then first name in CAPITAL LETTERS." prompt="Please enter the child's last name, then first name in CAPITAL LETTERS." sqref="B2:B261" xr:uid="{00000000-0002-0000-0200-000001000000}">
      <formula1>EXACT(UPPER(B2),B2)</formula1>
    </dataValidation>
    <dataValidation type="list" allowBlank="1" showInputMessage="1" showErrorMessage="1" errorTitle="Authorization Type" error="Please make a selection from the drop-down list." sqref="C2:C261" xr:uid="{97962A94-5D7A-453F-83A3-F807E146886F}">
      <formula1>"C,S"</formula1>
    </dataValidation>
    <dataValidation type="list" allowBlank="1" showInputMessage="1" showErrorMessage="1" errorTitle="Authorization Type" error="Please make a selection from the drop-down list." sqref="D2:D261" xr:uid="{60FF388B-F5DB-4344-AB6C-009C50765407}">
      <formula1>"IN, TO, PS, SA"</formula1>
    </dataValidation>
  </dataValidations>
  <pageMargins left="0.7" right="0.7" top="0.75" bottom="0.75" header="0.3" footer="0.3"/>
  <pageSetup scale="95" orientation="portrait" r:id="rId1"/>
  <drawing r:id="rId2"/>
  <extLst>
    <ext xmlns:x14="http://schemas.microsoft.com/office/spreadsheetml/2009/9/main" uri="{CCE6A557-97BC-4b89-ADB6-D9C93CAAB3DF}">
      <x14:dataValidations xmlns:xm="http://schemas.microsoft.com/office/excel/2006/main" xWindow="1172" yWindow="367" count="1">
        <x14:dataValidation type="list" allowBlank="1" showInputMessage="1" showErrorMessage="1" xr:uid="{CB121F75-E0DC-4351-AF1E-6870BCDC882E}">
          <x14:formula1>
            <xm:f>'Attendance Report Form'!$AU$17:$AU$75</xm:f>
          </x14:formula1>
          <xm:sqref>M9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indexed="12"/>
  </sheetPr>
  <dimension ref="A2:AH1042"/>
  <sheetViews>
    <sheetView showFormulas="1" showGridLines="0" workbookViewId="0">
      <pane ySplit="4" topLeftCell="A5" activePane="bottomLeft" state="frozen"/>
      <selection pane="bottomLeft" activeCell="C2" sqref="C2"/>
    </sheetView>
  </sheetViews>
  <sheetFormatPr defaultColWidth="9.109375" defaultRowHeight="13.2" x14ac:dyDescent="0.25"/>
  <cols>
    <col min="1" max="1" width="10.33203125" style="5" customWidth="1"/>
    <col min="2" max="2" width="19.109375" style="1" customWidth="1"/>
    <col min="3" max="3" width="3.44140625" style="5" customWidth="1"/>
    <col min="4" max="33" width="3.44140625" style="2" customWidth="1"/>
    <col min="34" max="34" width="14.6640625" style="4" bestFit="1" customWidth="1"/>
    <col min="35" max="35" width="3" style="2" bestFit="1" customWidth="1"/>
    <col min="36" max="46" width="3.5546875" style="2" customWidth="1"/>
    <col min="47" max="47" width="3" style="2" bestFit="1" customWidth="1"/>
    <col min="48" max="61" width="3.5546875" style="2" customWidth="1"/>
    <col min="62" max="62" width="3" style="2" bestFit="1" customWidth="1"/>
    <col min="63" max="63" width="3.33203125" style="2" bestFit="1" customWidth="1"/>
    <col min="64" max="65" width="3" style="2" bestFit="1" customWidth="1"/>
    <col min="66" max="66" width="3.5546875" style="2" bestFit="1" customWidth="1"/>
    <col min="67" max="16384" width="9.109375" style="2"/>
  </cols>
  <sheetData>
    <row r="2" spans="1:34" ht="13.8" thickBot="1" x14ac:dyDescent="0.3">
      <c r="B2" s="3" t="s">
        <v>9</v>
      </c>
      <c r="C2" s="20"/>
      <c r="D2" s="476"/>
      <c r="E2" s="476"/>
    </row>
    <row r="3" spans="1:34" ht="13.8" thickBot="1" x14ac:dyDescent="0.3">
      <c r="C3" s="6"/>
    </row>
    <row r="4" spans="1:34" ht="13.8" thickBot="1" x14ac:dyDescent="0.3">
      <c r="A4" s="10" t="s">
        <v>40</v>
      </c>
      <c r="B4" s="11" t="s">
        <v>0</v>
      </c>
      <c r="C4" s="12">
        <v>1</v>
      </c>
      <c r="D4" s="10">
        <v>2</v>
      </c>
      <c r="E4" s="10">
        <v>3</v>
      </c>
      <c r="F4" s="10">
        <v>4</v>
      </c>
      <c r="G4" s="10">
        <v>5</v>
      </c>
      <c r="H4" s="10">
        <v>6</v>
      </c>
      <c r="I4" s="10">
        <v>7</v>
      </c>
      <c r="J4" s="10">
        <v>8</v>
      </c>
      <c r="K4" s="10">
        <v>9</v>
      </c>
      <c r="L4" s="10">
        <v>10</v>
      </c>
      <c r="M4" s="10">
        <v>11</v>
      </c>
      <c r="N4" s="10">
        <v>12</v>
      </c>
      <c r="O4" s="10">
        <v>13</v>
      </c>
      <c r="P4" s="10">
        <v>14</v>
      </c>
      <c r="Q4" s="10">
        <v>15</v>
      </c>
      <c r="R4" s="10">
        <v>16</v>
      </c>
      <c r="S4" s="10">
        <v>17</v>
      </c>
      <c r="T4" s="10">
        <v>18</v>
      </c>
      <c r="U4" s="10">
        <v>19</v>
      </c>
      <c r="V4" s="10">
        <v>20</v>
      </c>
      <c r="W4" s="10">
        <v>21</v>
      </c>
      <c r="X4" s="10">
        <v>22</v>
      </c>
      <c r="Y4" s="10">
        <v>23</v>
      </c>
      <c r="Z4" s="10">
        <v>24</v>
      </c>
      <c r="AA4" s="10">
        <v>25</v>
      </c>
      <c r="AB4" s="10">
        <v>26</v>
      </c>
      <c r="AC4" s="10">
        <v>27</v>
      </c>
      <c r="AD4" s="10">
        <v>28</v>
      </c>
      <c r="AE4" s="10">
        <v>29</v>
      </c>
      <c r="AF4" s="10">
        <v>30</v>
      </c>
      <c r="AG4" s="10">
        <v>31</v>
      </c>
    </row>
    <row r="5" spans="1:34" x14ac:dyDescent="0.25">
      <c r="A5" s="13"/>
      <c r="B5" s="19" t="s">
        <v>13</v>
      </c>
      <c r="C5" s="14" t="str">
        <f>IF(C2=C292,D292,IF(C2=C293,D293,IF(C2=C294,D294,IF(C2=C295,D295,IF(C2=C296,D296,IF(C2=C297,D297,IF(C2=C298,D298," ")))))))</f>
        <v xml:space="preserve"> </v>
      </c>
      <c r="D5" s="13" t="str">
        <f>IF(C2=C292,E292,IF(C2=C293,E293,IF(C2=C294,E294,IF(C2=C295,E295,IF(C2=C296,E296,IF(C2=C297,E297,IF(C2=C298,E298," ")))))))</f>
        <v xml:space="preserve"> </v>
      </c>
      <c r="E5" s="13" t="str">
        <f>IF(C2=C292,F292,IF(C2=C293,F293,IF(C2=C294,F294,IF(C2=C295,F295,IF(C2=C296,F296,IF(C2=C297,F297,IF(C2=C298,F298," ")))))))</f>
        <v xml:space="preserve"> </v>
      </c>
      <c r="F5" s="13" t="str">
        <f>IF(C2=C292,G292,IF(C2=C293,G293,IF(C2=C294,G294,IF(C2=C295,G295,IF(C2=C296,G296,IF(C2=C297,G297,IF(C2=C298,G298," ")))))))</f>
        <v xml:space="preserve"> </v>
      </c>
      <c r="G5" s="13" t="str">
        <f>IF(C2=C292,H292,IF(C2=C293,H293,IF(C2=C294,H294,IF(C2=C295,H295,IF(C2=C296,H296,IF(C2=C297,H297,IF(C2=C298,H298," ")))))))</f>
        <v xml:space="preserve"> </v>
      </c>
      <c r="H5" s="13" t="str">
        <f>IF(C2=C292,I292,IF(C2=C293,I293,IF(C2=C294,I294,IF(C2=C295,I295,IF(C2=C296,I296,IF(C2=C297,I297,IF(C2=C298,I298," ")))))))</f>
        <v xml:space="preserve"> </v>
      </c>
      <c r="I5" s="13" t="str">
        <f>IF(C2=C292,J292,IF(C2=C293,J293,IF(C2=C294,J294,IF(C2=C295,J295,IF(C2=C296,J296,IF(C2=C297,J297,IF(C2=C298,J298," ")))))))</f>
        <v xml:space="preserve"> </v>
      </c>
      <c r="J5" s="13" t="str">
        <f>IF(C2=C292,K292,IF(C2=C293,K293,IF(C2=C294,K294,IF(C2=C295,K295,IF(C2=C296,K296,IF(C2=C297,K297,IF(C2=C298,K298," ")))))))</f>
        <v xml:space="preserve"> </v>
      </c>
      <c r="K5" s="13" t="str">
        <f>IF(C2=C292,L292,IF(C2=C293,L293,IF(C2=C294,L294,IF(C2=C295,L295,IF(C2=C296,L296,IF(C2=C297,L297,IF(C2=C298,L298," ")))))))</f>
        <v xml:space="preserve"> </v>
      </c>
      <c r="L5" s="15" t="str">
        <f>IF(C2=C292,M292,IF(C2=C293,M293,IF(C2=C294,M294,IF(C2=C295,M295,IF(C2=C296,M296,IF(C2=C297,M297,IF(C2=C298,M298," ")))))))</f>
        <v xml:space="preserve"> </v>
      </c>
      <c r="M5" s="13" t="str">
        <f>IF(C2=C292,M292,IF(C2=C293,M293,IF(C2=C294,M294,IF(C2=C295,M295,IF(C2=C296,M296,IF(C2=C297,M297,IF(C2=C298,M298," ")))))))</f>
        <v xml:space="preserve"> </v>
      </c>
      <c r="N5" s="13" t="str">
        <f>IF(C2=C292,O292,IF(C2=C293,O293,IF(C2=C294,O294,IF(C2=C295,O295,IF(C2=C296,O296,IF(C2=C297,O297,IF(C2=C298,O298," ")))))))</f>
        <v xml:space="preserve"> </v>
      </c>
      <c r="O5" s="13" t="str">
        <f>IF(C2=C292,P292,IF(C2=C293,P293,IF(C2=C294,P294,IF(C2=C295,P295,IF(C2=C296,P296,IF(C2=C297,P297,IF(C2=C298,P298," ")))))))</f>
        <v xml:space="preserve"> </v>
      </c>
      <c r="P5" s="13" t="str">
        <f>IF(C2=C292,Q292,IF(C2=C293,Q293,IF(C2=C294,Q294,IF(C2=C295,Q295,IF(C2=C296,Q296,IF(C2=C297,Q297,IF(C2=C298,Q298," ")))))))</f>
        <v xml:space="preserve"> </v>
      </c>
      <c r="Q5" s="13" t="str">
        <f>IF(C2=C292,R292,IF(C2=C293,R293,IF(C2=C294,R294,IF(C2=C295,R295,IF(C2=C296,R296,IF(C2=C297,R297,IF(C2=C298,R298," ")))))))</f>
        <v xml:space="preserve"> </v>
      </c>
      <c r="R5" s="13" t="str">
        <f>IF(C2=C292,S292,IF(C2=C293,S293,IF(C2=C294,S294,IF(C2=C295,S295,IF(C2=C296,S296,IF(C2=C297,S297,IF(C2=C298,S298," ")))))))</f>
        <v xml:space="preserve"> </v>
      </c>
      <c r="S5" s="13" t="str">
        <f>IF(C2=C292,T292,IF(C2=C293,T293,IF(C2=C294,T294,IF(C2=C295,T295,IF(C2=C296,T296,IF(C2=C297,T297,IF(C2=C298,T298," ")))))))</f>
        <v xml:space="preserve"> </v>
      </c>
      <c r="T5" s="13" t="str">
        <f>IF(C2=C292,U292,IF(C2=C293,U293,IF(C2=C294,U294,IF(C2=C295,U295,IF(C2=C296,U296,IF(C2=C297,U297,IF(C2=C298,U298," ")))))))</f>
        <v xml:space="preserve"> </v>
      </c>
      <c r="U5" s="13" t="str">
        <f>IF(C2=C292,V292,IF(C2=C293,V293,IF(C2=C294,V294,IF(C2=C295,V295,IF(C2=C296,V296,IF(C2=C297,V297,IF(C2=C298,V298," ")))))))</f>
        <v xml:space="preserve"> </v>
      </c>
      <c r="V5" s="13" t="str">
        <f>IF(C2=C292,W292,IF(C2=C293,W293,IF(C2=C294,W294,IF(C2=C295,W295,IF(C2=C296,W296,IF(C2=C297,W297,IF(C2=C298,W298," ")))))))</f>
        <v xml:space="preserve"> </v>
      </c>
      <c r="W5" s="13" t="str">
        <f>IF(C2=C292,X292,IF(C2=C293,X293,IF(C2=C294,X294,IF(C2=C295,X295,IF(C2=C296,X296,IF(C2=C297,X297,IF(C2=C298,X298," ")))))))</f>
        <v xml:space="preserve"> </v>
      </c>
      <c r="X5" s="13" t="str">
        <f>IF(C2=C292,Y292,IF(C2=C293,Y293,IF(C2=C294,Y294,IF(C2=C295,Y295,IF(C2=C296,Y296,IF(C2=C297,Y297,IF(C2=C298,Y298," ")))))))</f>
        <v xml:space="preserve"> </v>
      </c>
      <c r="Y5" s="13" t="str">
        <f>IF(C2=C292,Z292,IF(C2=C293,Z293,IF(C2=C294,Z294,IF(C2=C295,Z295,IF(C2=C296,Z296,IF(C2=C297,Z297,IF(C2=C298,Z298," ")))))))</f>
        <v xml:space="preserve"> </v>
      </c>
      <c r="Z5" s="13" t="str">
        <f>IF(C2=C292,AA292,IF(C2=C293,AA293,IF(C2=C294,AA294,IF(C2=C295,AA295,IF(C2=C296,AA296,IF(C2=C297,AA297,IF(C2=C298,AA298," ")))))))</f>
        <v xml:space="preserve"> </v>
      </c>
      <c r="AA5" s="13" t="str">
        <f>IF(C2=C292,AB292,IF(C2=C293,AB293,IF(C2=C294,AB294,IF(C2=C295,AB295,IF(C2=C296,AB296,IF(C2=C297,AB297,IF(C2=C298,AB298," ")))))))</f>
        <v xml:space="preserve"> </v>
      </c>
      <c r="AB5" s="13" t="str">
        <f>IF(C2=C292,AC292,IF(C2=C293,AC293,IF(C2=C294,AC294,IF(C2=C295,AC295,IF(C2=C296,AC296,IF(C2=C297,AC297,IF(C2=C298,AC298," ")))))))</f>
        <v xml:space="preserve"> </v>
      </c>
      <c r="AC5" s="13" t="str">
        <f>IF(C2=C292,AD292,IF(C2=C293,AD293,IF(C2=C294,AD294,IF(C2=C295,AD295,IF(C2=C296,AD296,IF(C2=C297,AD297,IF(C2=C298,AD298," ")))))))</f>
        <v xml:space="preserve"> </v>
      </c>
      <c r="AD5" s="13" t="str">
        <f>IF(C2=C292,AE292,IF(C2=C293,AE293,IF(C2=C294,AE294,IF(C2=C295,AE295,IF(C2=C296,AE296,IF(C2=C297,AE297,IF(C2=C298,AE298," ")))))))</f>
        <v xml:space="preserve"> </v>
      </c>
      <c r="AE5" s="13" t="str">
        <f>IF(C2=C292,AF292,IF(C2=C293,AF293,IF(C2=C294,AF294,IF(C2=C295,AF295,IF(C2=C296,AF296,IF(C2=C297,AF297,IF(C2=C298,AF298," ")))))))</f>
        <v xml:space="preserve"> </v>
      </c>
      <c r="AF5" s="13" t="str">
        <f>IF(C2=C292,AG292,IF(C2=C293,AG293,IF(C2=C294,AG294,IF(C2=C295,AG295,IF(C2=C296,AG296,IF(C2=C297,AG297,IF(C2=C298,AG298," ")))))))</f>
        <v xml:space="preserve"> </v>
      </c>
      <c r="AG5" s="13" t="str">
        <f>IF(C2=C292,AH292,IF(C2=C293,AH293,IF(C2=C294,AH294,IF(C2=C295,AH295,IF(C2=C296,AH296,IF(C2=C297,AH297,IF(C2=C298,AH298,"1")))))))</f>
        <v>1</v>
      </c>
    </row>
    <row r="6" spans="1:34" ht="18" customHeight="1" x14ac:dyDescent="0.25">
      <c r="A6" s="18"/>
      <c r="B6" s="9" t="s">
        <v>51</v>
      </c>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row>
    <row r="7" spans="1:34" ht="18" customHeight="1" x14ac:dyDescent="0.25">
      <c r="A7" s="18"/>
      <c r="B7" s="9" t="s">
        <v>52</v>
      </c>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row>
    <row r="8" spans="1:34" ht="18" customHeight="1" x14ac:dyDescent="0.25">
      <c r="A8" s="18"/>
      <c r="B8" s="9" t="s">
        <v>52</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row>
    <row r="9" spans="1:34" ht="18" customHeight="1" x14ac:dyDescent="0.25">
      <c r="A9" s="18"/>
      <c r="B9" s="9" t="s">
        <v>53</v>
      </c>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row>
    <row r="10" spans="1:34" ht="18" customHeight="1" x14ac:dyDescent="0.25">
      <c r="A10" s="18"/>
      <c r="B10" s="9" t="s">
        <v>54</v>
      </c>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row>
    <row r="11" spans="1:34" ht="18" customHeight="1" x14ac:dyDescent="0.25">
      <c r="A11" s="18"/>
      <c r="B11" s="9" t="s">
        <v>53</v>
      </c>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row>
    <row r="12" spans="1:34" ht="18" customHeight="1" x14ac:dyDescent="0.25">
      <c r="A12" s="18"/>
      <c r="B12" s="9" t="s">
        <v>55</v>
      </c>
      <c r="C12" s="18"/>
      <c r="D12" s="18"/>
      <c r="E12" s="18"/>
      <c r="F12" s="18"/>
      <c r="G12" s="18"/>
      <c r="H12" s="18"/>
      <c r="I12" s="18" t="s">
        <v>50</v>
      </c>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7"/>
    </row>
    <row r="13" spans="1:34" ht="18" customHeight="1" x14ac:dyDescent="0.25">
      <c r="A13" s="18"/>
      <c r="B13" s="9" t="s">
        <v>56</v>
      </c>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7"/>
    </row>
    <row r="14" spans="1:34" ht="18" customHeight="1" x14ac:dyDescent="0.25">
      <c r="A14" s="18"/>
      <c r="B14" s="9" t="s">
        <v>57</v>
      </c>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7"/>
    </row>
    <row r="15" spans="1:34" ht="18" customHeight="1" x14ac:dyDescent="0.25">
      <c r="A15" s="18"/>
      <c r="B15" s="9" t="s">
        <v>58</v>
      </c>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7"/>
    </row>
    <row r="16" spans="1:34" ht="18" customHeight="1" x14ac:dyDescent="0.25">
      <c r="A16" s="18"/>
      <c r="B16" s="9" t="s">
        <v>54</v>
      </c>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7"/>
    </row>
    <row r="17" spans="1:34" ht="18" customHeight="1" x14ac:dyDescent="0.25">
      <c r="A17" s="18"/>
      <c r="B17" s="9" t="s">
        <v>53</v>
      </c>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7"/>
    </row>
    <row r="18" spans="1:34" ht="18" customHeight="1" x14ac:dyDescent="0.25">
      <c r="A18" s="18"/>
      <c r="B18" s="9" t="s">
        <v>54</v>
      </c>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7"/>
    </row>
    <row r="19" spans="1:34" ht="18" customHeight="1" x14ac:dyDescent="0.25">
      <c r="A19" s="18"/>
      <c r="B19" s="9" t="s">
        <v>54</v>
      </c>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7"/>
    </row>
    <row r="20" spans="1:34" ht="18" customHeight="1" x14ac:dyDescent="0.25">
      <c r="A20" s="18"/>
      <c r="B20" s="9" t="s">
        <v>54</v>
      </c>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7"/>
    </row>
    <row r="21" spans="1:34" ht="18" customHeight="1" x14ac:dyDescent="0.25">
      <c r="A21" s="18"/>
      <c r="B21" s="9" t="s">
        <v>56</v>
      </c>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7"/>
    </row>
    <row r="22" spans="1:34" ht="18" customHeight="1" x14ac:dyDescent="0.25">
      <c r="A22" s="18"/>
      <c r="B22" s="9" t="s">
        <v>58</v>
      </c>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7"/>
    </row>
    <row r="23" spans="1:34" ht="18" customHeight="1" x14ac:dyDescent="0.25">
      <c r="A23" s="18"/>
      <c r="B23" s="9" t="s">
        <v>53</v>
      </c>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7"/>
    </row>
    <row r="24" spans="1:34" ht="18" customHeight="1" x14ac:dyDescent="0.25">
      <c r="A24" s="18"/>
      <c r="B24" s="9" t="s">
        <v>54</v>
      </c>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7"/>
    </row>
    <row r="25" spans="1:34" ht="18" customHeight="1" x14ac:dyDescent="0.25">
      <c r="A25" s="18"/>
      <c r="B25" s="9" t="s">
        <v>54</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7"/>
    </row>
    <row r="26" spans="1:34" ht="18" customHeight="1" x14ac:dyDescent="0.25">
      <c r="A26" s="18"/>
      <c r="B26" s="9" t="s">
        <v>57</v>
      </c>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7"/>
    </row>
    <row r="27" spans="1:34" ht="18" customHeight="1" x14ac:dyDescent="0.25">
      <c r="A27" s="18"/>
      <c r="B27" s="9" t="s">
        <v>56</v>
      </c>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7"/>
    </row>
    <row r="28" spans="1:34" ht="18" customHeight="1" x14ac:dyDescent="0.25">
      <c r="A28" s="18"/>
      <c r="B28" s="9" t="s">
        <v>59</v>
      </c>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7"/>
    </row>
    <row r="29" spans="1:34" ht="18" customHeight="1" x14ac:dyDescent="0.25">
      <c r="A29" s="18"/>
      <c r="B29" s="9" t="s">
        <v>53</v>
      </c>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7"/>
    </row>
    <row r="30" spans="1:34" ht="18" customHeight="1" x14ac:dyDescent="0.25">
      <c r="A30" s="18"/>
      <c r="B30" s="9" t="s">
        <v>60</v>
      </c>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7"/>
    </row>
    <row r="31" spans="1:34" ht="18" customHeight="1" x14ac:dyDescent="0.25">
      <c r="A31" s="18"/>
      <c r="B31" s="9" t="s">
        <v>59</v>
      </c>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7"/>
    </row>
    <row r="32" spans="1:34" ht="18" customHeight="1" x14ac:dyDescent="0.25">
      <c r="A32" s="18"/>
      <c r="B32" s="9" t="s">
        <v>53</v>
      </c>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7"/>
    </row>
    <row r="33" spans="1:34" ht="18" customHeight="1" x14ac:dyDescent="0.25">
      <c r="A33" s="18"/>
      <c r="B33" s="9" t="s">
        <v>58</v>
      </c>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7"/>
    </row>
    <row r="34" spans="1:34" ht="18" customHeight="1" x14ac:dyDescent="0.25">
      <c r="A34" s="18"/>
      <c r="B34" s="9" t="s">
        <v>54</v>
      </c>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7"/>
    </row>
    <row r="35" spans="1:34" ht="18" customHeight="1" x14ac:dyDescent="0.25">
      <c r="A35" s="18"/>
      <c r="B35" s="9" t="s">
        <v>54</v>
      </c>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7"/>
    </row>
    <row r="36" spans="1:34" ht="18" customHeight="1" x14ac:dyDescent="0.25">
      <c r="A36" s="18"/>
      <c r="B36" s="9" t="s">
        <v>54</v>
      </c>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7"/>
    </row>
    <row r="37" spans="1:34" ht="18" customHeight="1" x14ac:dyDescent="0.25">
      <c r="A37" s="18"/>
      <c r="B37" s="9" t="s">
        <v>54</v>
      </c>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7"/>
    </row>
    <row r="38" spans="1:34" ht="18" customHeight="1" x14ac:dyDescent="0.25">
      <c r="A38" s="18"/>
      <c r="B38" s="9" t="s">
        <v>53</v>
      </c>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7"/>
    </row>
    <row r="39" spans="1:34" ht="17.25" customHeight="1" x14ac:dyDescent="0.25">
      <c r="A39" s="18"/>
      <c r="B39" s="9" t="s">
        <v>54</v>
      </c>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7"/>
    </row>
    <row r="40" spans="1:34" ht="18" customHeight="1" x14ac:dyDescent="0.25">
      <c r="A40" s="18"/>
      <c r="B40" s="9" t="s">
        <v>56</v>
      </c>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7"/>
    </row>
    <row r="41" spans="1:34" ht="18" customHeight="1" x14ac:dyDescent="0.25">
      <c r="A41" s="18"/>
      <c r="B41" s="9" t="s">
        <v>59</v>
      </c>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7"/>
    </row>
    <row r="42" spans="1:34" ht="18" customHeight="1" x14ac:dyDescent="0.25">
      <c r="A42" s="18"/>
      <c r="B42" s="9" t="s">
        <v>54</v>
      </c>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7"/>
    </row>
    <row r="43" spans="1:34" ht="18" customHeight="1" x14ac:dyDescent="0.25">
      <c r="A43" s="18"/>
      <c r="B43" s="9" t="s">
        <v>54</v>
      </c>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7"/>
    </row>
    <row r="44" spans="1:34" ht="18" customHeight="1" x14ac:dyDescent="0.25">
      <c r="A44" s="18"/>
      <c r="B44" s="9" t="s">
        <v>54</v>
      </c>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7"/>
    </row>
    <row r="45" spans="1:34" ht="18" customHeight="1" x14ac:dyDescent="0.25">
      <c r="A45" s="18"/>
      <c r="B45" s="9" t="s">
        <v>54</v>
      </c>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7"/>
    </row>
    <row r="46" spans="1:34" ht="18" customHeight="1" x14ac:dyDescent="0.25">
      <c r="A46" s="18"/>
      <c r="B46" s="9" t="s">
        <v>54</v>
      </c>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7"/>
    </row>
    <row r="47" spans="1:34" ht="18" customHeight="1" x14ac:dyDescent="0.25">
      <c r="A47" s="18"/>
      <c r="B47" s="9" t="s">
        <v>58</v>
      </c>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7"/>
    </row>
    <row r="48" spans="1:34" ht="18" customHeight="1" x14ac:dyDescent="0.25">
      <c r="A48" s="18"/>
      <c r="B48" s="9" t="s">
        <v>54</v>
      </c>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7"/>
    </row>
    <row r="49" spans="1:34" ht="18" customHeight="1" x14ac:dyDescent="0.25">
      <c r="A49" s="18"/>
      <c r="B49" s="9" t="s">
        <v>59</v>
      </c>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7"/>
    </row>
    <row r="50" spans="1:34" ht="18" customHeight="1" x14ac:dyDescent="0.25">
      <c r="A50" s="18"/>
      <c r="B50" s="9" t="s">
        <v>59</v>
      </c>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7"/>
    </row>
    <row r="51" spans="1:34" ht="18" customHeight="1" x14ac:dyDescent="0.25">
      <c r="A51" s="18"/>
      <c r="B51" s="9" t="s">
        <v>53</v>
      </c>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7"/>
    </row>
    <row r="52" spans="1:34" ht="18" customHeight="1" x14ac:dyDescent="0.25">
      <c r="A52" s="18"/>
      <c r="B52" s="9" t="s">
        <v>53</v>
      </c>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7"/>
    </row>
    <row r="53" spans="1:34" ht="18" customHeight="1" x14ac:dyDescent="0.25">
      <c r="A53" s="18"/>
      <c r="B53" s="9" t="s">
        <v>61</v>
      </c>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7"/>
    </row>
    <row r="54" spans="1:34" ht="18" customHeight="1" x14ac:dyDescent="0.25">
      <c r="A54" s="18"/>
      <c r="B54" s="9" t="s">
        <v>53</v>
      </c>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7"/>
    </row>
    <row r="55" spans="1:34" ht="18" customHeight="1" x14ac:dyDescent="0.25">
      <c r="A55" s="18"/>
      <c r="B55" s="9" t="s">
        <v>54</v>
      </c>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7"/>
    </row>
    <row r="56" spans="1:34" ht="18" customHeight="1" x14ac:dyDescent="0.25">
      <c r="A56" s="18"/>
      <c r="B56" s="9" t="s">
        <v>62</v>
      </c>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7"/>
    </row>
    <row r="57" spans="1:34" ht="18" customHeight="1" x14ac:dyDescent="0.25">
      <c r="A57" s="18"/>
      <c r="B57" s="9" t="s">
        <v>63</v>
      </c>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7"/>
    </row>
    <row r="58" spans="1:34" ht="18" customHeight="1" x14ac:dyDescent="0.25">
      <c r="A58" s="18"/>
      <c r="B58" s="9" t="s">
        <v>64</v>
      </c>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7"/>
    </row>
    <row r="59" spans="1:34" ht="18" customHeight="1" x14ac:dyDescent="0.25">
      <c r="A59" s="18"/>
      <c r="B59" s="9" t="s">
        <v>59</v>
      </c>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7"/>
    </row>
    <row r="60" spans="1:34" ht="18" customHeight="1" x14ac:dyDescent="0.25">
      <c r="A60" s="18"/>
      <c r="B60" s="9" t="s">
        <v>54</v>
      </c>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7"/>
    </row>
    <row r="61" spans="1:34" ht="18" customHeight="1" x14ac:dyDescent="0.25">
      <c r="A61" s="18"/>
      <c r="B61" s="9" t="s">
        <v>54</v>
      </c>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7"/>
    </row>
    <row r="62" spans="1:34" ht="18" customHeight="1" x14ac:dyDescent="0.25">
      <c r="A62" s="18"/>
      <c r="B62" s="9" t="s">
        <v>53</v>
      </c>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7"/>
    </row>
    <row r="63" spans="1:34" ht="18" customHeight="1" x14ac:dyDescent="0.25">
      <c r="A63" s="18"/>
      <c r="B63" s="9" t="s">
        <v>56</v>
      </c>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7"/>
    </row>
    <row r="64" spans="1:34" ht="18" customHeight="1" x14ac:dyDescent="0.25">
      <c r="A64" s="18"/>
      <c r="B64" s="9" t="s">
        <v>65</v>
      </c>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7"/>
    </row>
    <row r="65" spans="1:34" ht="18" customHeight="1" x14ac:dyDescent="0.25">
      <c r="A65" s="18"/>
      <c r="B65" s="9" t="s">
        <v>59</v>
      </c>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7"/>
    </row>
    <row r="66" spans="1:34" ht="18" customHeight="1" x14ac:dyDescent="0.25">
      <c r="A66" s="18"/>
      <c r="B66" s="9" t="s">
        <v>53</v>
      </c>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7"/>
    </row>
    <row r="67" spans="1:34" ht="18" customHeight="1" x14ac:dyDescent="0.25">
      <c r="A67" s="18"/>
      <c r="B67" s="9" t="s">
        <v>53</v>
      </c>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7"/>
    </row>
    <row r="68" spans="1:34" ht="18" customHeight="1" x14ac:dyDescent="0.25">
      <c r="A68" s="18"/>
      <c r="B68" s="9" t="s">
        <v>54</v>
      </c>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7"/>
    </row>
    <row r="69" spans="1:34" ht="18" customHeight="1" x14ac:dyDescent="0.25">
      <c r="A69" s="18"/>
      <c r="B69" s="9" t="s">
        <v>54</v>
      </c>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7"/>
    </row>
    <row r="70" spans="1:34" ht="18" customHeight="1" x14ac:dyDescent="0.25">
      <c r="A70" s="18"/>
      <c r="B70" s="9" t="s">
        <v>59</v>
      </c>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7"/>
    </row>
    <row r="71" spans="1:34" ht="18" customHeight="1" x14ac:dyDescent="0.25">
      <c r="A71" s="18"/>
      <c r="B71" s="9" t="s">
        <v>66</v>
      </c>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7"/>
    </row>
    <row r="72" spans="1:34" ht="18" customHeight="1" x14ac:dyDescent="0.25">
      <c r="A72" s="18"/>
      <c r="B72" s="9" t="s">
        <v>54</v>
      </c>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7"/>
    </row>
    <row r="73" spans="1:34" ht="18" customHeight="1" x14ac:dyDescent="0.25">
      <c r="A73" s="18"/>
      <c r="B73" s="9" t="s">
        <v>53</v>
      </c>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7"/>
    </row>
    <row r="74" spans="1:34" ht="18" customHeight="1" x14ac:dyDescent="0.25">
      <c r="A74" s="18"/>
      <c r="B74" s="9" t="s">
        <v>54</v>
      </c>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7"/>
    </row>
    <row r="75" spans="1:34" ht="18" customHeight="1" x14ac:dyDescent="0.25">
      <c r="A75" s="18"/>
      <c r="B75" s="9" t="s">
        <v>54</v>
      </c>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7"/>
    </row>
    <row r="76" spans="1:34" ht="18" customHeight="1" x14ac:dyDescent="0.25">
      <c r="A76" s="18"/>
      <c r="B76" s="9" t="s">
        <v>60</v>
      </c>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7"/>
    </row>
    <row r="77" spans="1:34" ht="18" customHeight="1" x14ac:dyDescent="0.25">
      <c r="A77" s="18"/>
      <c r="B77" s="9" t="s">
        <v>57</v>
      </c>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7"/>
    </row>
    <row r="78" spans="1:34" ht="18" customHeight="1" x14ac:dyDescent="0.25">
      <c r="A78" s="18"/>
      <c r="B78" s="9" t="s">
        <v>58</v>
      </c>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7"/>
    </row>
    <row r="79" spans="1:34" ht="18" customHeight="1" x14ac:dyDescent="0.25">
      <c r="A79" s="18"/>
      <c r="B79" s="9" t="s">
        <v>53</v>
      </c>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7"/>
    </row>
    <row r="80" spans="1:34" ht="18" customHeight="1" x14ac:dyDescent="0.25">
      <c r="A80" s="18"/>
      <c r="B80" s="9" t="s">
        <v>54</v>
      </c>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7"/>
    </row>
    <row r="81" spans="1:34" ht="18" customHeight="1" x14ac:dyDescent="0.25">
      <c r="A81" s="18"/>
      <c r="B81" s="9" t="s">
        <v>53</v>
      </c>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7"/>
    </row>
    <row r="82" spans="1:34" ht="18" customHeight="1" x14ac:dyDescent="0.25">
      <c r="A82" s="18"/>
      <c r="B82" s="9" t="s">
        <v>63</v>
      </c>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7"/>
    </row>
    <row r="83" spans="1:34" ht="18" customHeight="1" x14ac:dyDescent="0.25">
      <c r="A83" s="18"/>
      <c r="B83" s="9" t="s">
        <v>56</v>
      </c>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7"/>
    </row>
    <row r="84" spans="1:34" ht="18" customHeight="1" x14ac:dyDescent="0.25">
      <c r="A84" s="18"/>
      <c r="B84" s="9" t="s">
        <v>53</v>
      </c>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7"/>
    </row>
    <row r="85" spans="1:34" ht="18" customHeight="1" x14ac:dyDescent="0.25">
      <c r="A85" s="18"/>
      <c r="B85" s="9" t="s">
        <v>67</v>
      </c>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7"/>
    </row>
    <row r="86" spans="1:34" ht="18" customHeight="1" x14ac:dyDescent="0.25">
      <c r="A86" s="18"/>
      <c r="B86" s="9" t="s">
        <v>54</v>
      </c>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7"/>
    </row>
    <row r="87" spans="1:34" ht="18" customHeight="1" x14ac:dyDescent="0.25">
      <c r="A87" s="18"/>
      <c r="B87" s="9" t="s">
        <v>68</v>
      </c>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7"/>
    </row>
    <row r="88" spans="1:34" ht="18" customHeight="1" x14ac:dyDescent="0.25">
      <c r="A88" s="18"/>
      <c r="B88" s="9" t="s">
        <v>69</v>
      </c>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7"/>
    </row>
    <row r="89" spans="1:34" ht="18" customHeight="1" x14ac:dyDescent="0.25">
      <c r="A89" s="18"/>
      <c r="B89" s="9" t="s">
        <v>53</v>
      </c>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7"/>
    </row>
    <row r="90" spans="1:34" ht="18" customHeight="1" x14ac:dyDescent="0.25">
      <c r="A90" s="18"/>
      <c r="B90" s="9" t="s">
        <v>70</v>
      </c>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7"/>
    </row>
    <row r="91" spans="1:34" ht="18" customHeight="1" x14ac:dyDescent="0.25">
      <c r="A91" s="18"/>
      <c r="B91" s="9" t="s">
        <v>53</v>
      </c>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7"/>
    </row>
    <row r="92" spans="1:34" ht="18" customHeight="1" x14ac:dyDescent="0.25">
      <c r="A92" s="18"/>
      <c r="B92" s="9" t="s">
        <v>54</v>
      </c>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7"/>
    </row>
    <row r="93" spans="1:34" ht="18" customHeight="1" x14ac:dyDescent="0.25">
      <c r="A93" s="18"/>
      <c r="B93" s="9" t="s">
        <v>60</v>
      </c>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7"/>
    </row>
    <row r="94" spans="1:34" ht="18" customHeight="1" x14ac:dyDescent="0.25">
      <c r="A94" s="18"/>
      <c r="B94" s="9" t="s">
        <v>57</v>
      </c>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7"/>
    </row>
    <row r="95" spans="1:34" ht="18" customHeight="1" x14ac:dyDescent="0.25">
      <c r="A95" s="18"/>
      <c r="B95" s="9" t="s">
        <v>57</v>
      </c>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7"/>
    </row>
    <row r="96" spans="1:34" ht="18" customHeight="1" x14ac:dyDescent="0.25">
      <c r="A96" s="18"/>
      <c r="B96" s="9" t="s">
        <v>56</v>
      </c>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7"/>
    </row>
    <row r="97" spans="1:34" ht="18" customHeight="1" x14ac:dyDescent="0.25">
      <c r="A97" s="18"/>
      <c r="B97" s="9" t="s">
        <v>71</v>
      </c>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7"/>
    </row>
    <row r="98" spans="1:34" ht="18" customHeight="1" x14ac:dyDescent="0.25">
      <c r="A98" s="18"/>
      <c r="B98" s="9" t="s">
        <v>68</v>
      </c>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7"/>
    </row>
    <row r="99" spans="1:34" ht="18" customHeight="1" x14ac:dyDescent="0.25">
      <c r="A99" s="18"/>
      <c r="B99" s="9" t="s">
        <v>54</v>
      </c>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7"/>
    </row>
    <row r="100" spans="1:34" ht="18" customHeight="1" x14ac:dyDescent="0.25">
      <c r="A100" s="18"/>
      <c r="B100" s="9" t="s">
        <v>54</v>
      </c>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7"/>
    </row>
    <row r="101" spans="1:34" ht="16.5" customHeight="1" x14ac:dyDescent="0.25">
      <c r="A101" s="18"/>
      <c r="B101" s="9" t="s">
        <v>60</v>
      </c>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7"/>
    </row>
    <row r="102" spans="1:34" ht="18" customHeight="1" x14ac:dyDescent="0.25">
      <c r="A102" s="18"/>
      <c r="B102" s="9" t="s">
        <v>53</v>
      </c>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7"/>
    </row>
    <row r="103" spans="1:34" ht="18" customHeight="1" x14ac:dyDescent="0.25">
      <c r="A103" s="18"/>
      <c r="B103" s="9" t="s">
        <v>60</v>
      </c>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7"/>
    </row>
    <row r="104" spans="1:34" ht="18" customHeight="1" x14ac:dyDescent="0.25">
      <c r="A104" s="18"/>
      <c r="B104" s="9" t="s">
        <v>60</v>
      </c>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7"/>
    </row>
    <row r="105" spans="1:34" ht="18" customHeight="1" x14ac:dyDescent="0.25">
      <c r="A105" s="18"/>
      <c r="B105" s="9" t="s">
        <v>53</v>
      </c>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7"/>
    </row>
    <row r="106" spans="1:34" ht="18" customHeight="1" x14ac:dyDescent="0.25">
      <c r="A106" s="18"/>
      <c r="B106" s="9" t="s">
        <v>72</v>
      </c>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7"/>
    </row>
    <row r="107" spans="1:34" ht="18" customHeight="1" x14ac:dyDescent="0.25">
      <c r="A107" s="18"/>
      <c r="B107" s="9" t="s">
        <v>54</v>
      </c>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7"/>
    </row>
    <row r="108" spans="1:34" ht="18" customHeight="1" x14ac:dyDescent="0.25">
      <c r="A108" s="18"/>
      <c r="B108" s="9" t="s">
        <v>59</v>
      </c>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7"/>
    </row>
    <row r="109" spans="1:34" ht="18" customHeight="1" x14ac:dyDescent="0.25">
      <c r="A109" s="18"/>
      <c r="B109" s="9" t="s">
        <v>51</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7"/>
    </row>
    <row r="110" spans="1:34" ht="18" customHeight="1" x14ac:dyDescent="0.25">
      <c r="A110" s="18"/>
      <c r="B110" s="9" t="s">
        <v>73</v>
      </c>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7"/>
    </row>
    <row r="111" spans="1:34" ht="18" customHeight="1" x14ac:dyDescent="0.25">
      <c r="A111" s="18"/>
      <c r="B111" s="9" t="s">
        <v>74</v>
      </c>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7"/>
    </row>
    <row r="112" spans="1:34" ht="18" customHeight="1" x14ac:dyDescent="0.25">
      <c r="A112" s="18"/>
      <c r="B112" s="9" t="s">
        <v>53</v>
      </c>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7"/>
    </row>
    <row r="113" spans="1:34" ht="18" customHeight="1" x14ac:dyDescent="0.25">
      <c r="A113" s="18"/>
      <c r="B113" s="9" t="s">
        <v>59</v>
      </c>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7"/>
    </row>
    <row r="114" spans="1:34" ht="18" customHeight="1" x14ac:dyDescent="0.25">
      <c r="A114" s="18"/>
      <c r="B114" s="9" t="s">
        <v>75</v>
      </c>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7"/>
    </row>
    <row r="115" spans="1:34" ht="18" customHeight="1" x14ac:dyDescent="0.25">
      <c r="A115" s="18"/>
      <c r="B115" s="9" t="s">
        <v>76</v>
      </c>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7"/>
    </row>
    <row r="116" spans="1:34" ht="18" customHeight="1" x14ac:dyDescent="0.25">
      <c r="A116" s="18"/>
      <c r="B116" s="9" t="s">
        <v>77</v>
      </c>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7"/>
    </row>
    <row r="117" spans="1:34" ht="18" customHeight="1" x14ac:dyDescent="0.25">
      <c r="A117" s="18"/>
      <c r="B117" s="9" t="s">
        <v>59</v>
      </c>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7"/>
    </row>
    <row r="118" spans="1:34" ht="18" customHeight="1" x14ac:dyDescent="0.25">
      <c r="A118" s="18"/>
      <c r="B118" s="9" t="s">
        <v>78</v>
      </c>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7"/>
    </row>
    <row r="119" spans="1:34" ht="18" customHeight="1" x14ac:dyDescent="0.25">
      <c r="A119" s="18"/>
      <c r="B119" s="9" t="s">
        <v>79</v>
      </c>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7"/>
    </row>
    <row r="120" spans="1:34" ht="18" customHeight="1" x14ac:dyDescent="0.25">
      <c r="A120" s="18"/>
      <c r="B120" s="9" t="s">
        <v>80</v>
      </c>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7"/>
    </row>
    <row r="121" spans="1:34" ht="18" customHeight="1" x14ac:dyDescent="0.25">
      <c r="A121" s="18"/>
      <c r="B121" s="9" t="s">
        <v>79</v>
      </c>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7"/>
    </row>
    <row r="122" spans="1:34" ht="18" customHeight="1" x14ac:dyDescent="0.25">
      <c r="A122" s="18"/>
      <c r="B122" s="9" t="s">
        <v>69</v>
      </c>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7"/>
    </row>
    <row r="123" spans="1:34" ht="18" customHeight="1" x14ac:dyDescent="0.25">
      <c r="A123" s="18"/>
      <c r="B123" s="9" t="s">
        <v>69</v>
      </c>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7"/>
    </row>
    <row r="124" spans="1:34" ht="18" customHeight="1" x14ac:dyDescent="0.25">
      <c r="A124" s="18"/>
      <c r="B124" s="9" t="s">
        <v>69</v>
      </c>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7"/>
    </row>
    <row r="125" spans="1:34" ht="18" customHeight="1" x14ac:dyDescent="0.25">
      <c r="A125" s="18"/>
      <c r="B125" s="9" t="s">
        <v>54</v>
      </c>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7"/>
    </row>
    <row r="126" spans="1:34" ht="18" customHeight="1" x14ac:dyDescent="0.25">
      <c r="A126" s="18"/>
      <c r="B126" s="9" t="s">
        <v>81</v>
      </c>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7"/>
    </row>
    <row r="127" spans="1:34" ht="18" customHeight="1" x14ac:dyDescent="0.25">
      <c r="A127" s="18"/>
      <c r="B127" s="9" t="s">
        <v>54</v>
      </c>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7"/>
    </row>
    <row r="128" spans="1:34" ht="18" customHeight="1" x14ac:dyDescent="0.25">
      <c r="A128" s="18"/>
      <c r="B128" s="9" t="s">
        <v>51</v>
      </c>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7"/>
    </row>
    <row r="129" spans="1:34" ht="18" customHeight="1" x14ac:dyDescent="0.25">
      <c r="A129" s="18"/>
      <c r="B129" s="9" t="s">
        <v>81</v>
      </c>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7"/>
    </row>
    <row r="130" spans="1:34" ht="18" customHeight="1" x14ac:dyDescent="0.25">
      <c r="A130" s="18"/>
      <c r="B130" s="9" t="s">
        <v>69</v>
      </c>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7"/>
    </row>
    <row r="131" spans="1:34" ht="18" customHeight="1" x14ac:dyDescent="0.25">
      <c r="A131" s="18"/>
      <c r="B131" s="9" t="s">
        <v>69</v>
      </c>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7"/>
    </row>
    <row r="132" spans="1:34" ht="18" customHeight="1" x14ac:dyDescent="0.25">
      <c r="A132" s="18"/>
      <c r="B132" s="9" t="s">
        <v>69</v>
      </c>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7"/>
    </row>
    <row r="133" spans="1:34" ht="18" customHeight="1" x14ac:dyDescent="0.25">
      <c r="A133" s="18"/>
      <c r="B133" s="9" t="s">
        <v>54</v>
      </c>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7"/>
    </row>
    <row r="134" spans="1:34" ht="18" customHeight="1" x14ac:dyDescent="0.25">
      <c r="A134" s="18"/>
      <c r="B134" s="9" t="s">
        <v>74</v>
      </c>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7"/>
    </row>
    <row r="135" spans="1:34" ht="18" customHeight="1" x14ac:dyDescent="0.25">
      <c r="A135" s="18"/>
      <c r="B135" s="9" t="s">
        <v>53</v>
      </c>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7"/>
    </row>
    <row r="136" spans="1:34" ht="18" customHeight="1" x14ac:dyDescent="0.25">
      <c r="A136" s="18"/>
      <c r="B136" s="9" t="s">
        <v>82</v>
      </c>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7"/>
    </row>
    <row r="137" spans="1:34" ht="18" customHeight="1" x14ac:dyDescent="0.25">
      <c r="A137" s="18"/>
      <c r="B137" s="9" t="s">
        <v>83</v>
      </c>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7"/>
    </row>
    <row r="138" spans="1:34" ht="18" customHeight="1" x14ac:dyDescent="0.25">
      <c r="A138" s="18"/>
      <c r="B138" s="9" t="s">
        <v>54</v>
      </c>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7"/>
    </row>
    <row r="139" spans="1:34" ht="18" customHeight="1" x14ac:dyDescent="0.25">
      <c r="A139" s="18"/>
      <c r="B139" s="9" t="s">
        <v>60</v>
      </c>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7"/>
    </row>
    <row r="140" spans="1:34" ht="18" customHeight="1" x14ac:dyDescent="0.25">
      <c r="A140" s="18"/>
      <c r="B140" s="9" t="s">
        <v>84</v>
      </c>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7"/>
    </row>
    <row r="141" spans="1:34" ht="18" customHeight="1" x14ac:dyDescent="0.25">
      <c r="A141" s="18"/>
      <c r="B141" s="9" t="s">
        <v>59</v>
      </c>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7"/>
    </row>
    <row r="142" spans="1:34" ht="18" customHeight="1" x14ac:dyDescent="0.25">
      <c r="A142" s="18"/>
      <c r="B142" s="9" t="s">
        <v>53</v>
      </c>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7"/>
    </row>
    <row r="143" spans="1:34" ht="18" customHeight="1" x14ac:dyDescent="0.25">
      <c r="A143" s="18"/>
      <c r="B143" s="9" t="s">
        <v>53</v>
      </c>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7"/>
    </row>
    <row r="144" spans="1:34" ht="18" customHeight="1" x14ac:dyDescent="0.25">
      <c r="A144" s="18"/>
      <c r="B144" s="9" t="s">
        <v>53</v>
      </c>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7"/>
    </row>
    <row r="145" spans="1:34" ht="18" customHeight="1" x14ac:dyDescent="0.25">
      <c r="A145" s="18"/>
      <c r="B145" s="9" t="s">
        <v>53</v>
      </c>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7"/>
    </row>
    <row r="146" spans="1:34" ht="18" customHeight="1" x14ac:dyDescent="0.25">
      <c r="A146" s="18"/>
      <c r="B146" s="9" t="s">
        <v>60</v>
      </c>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7"/>
    </row>
    <row r="147" spans="1:34" ht="18" customHeight="1" x14ac:dyDescent="0.25">
      <c r="A147" s="18"/>
      <c r="B147" s="9" t="s">
        <v>65</v>
      </c>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7"/>
    </row>
    <row r="148" spans="1:34" ht="18" customHeight="1" x14ac:dyDescent="0.25">
      <c r="A148" s="18"/>
      <c r="B148" s="9" t="s">
        <v>59</v>
      </c>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7"/>
    </row>
    <row r="149" spans="1:34" ht="18" customHeight="1" x14ac:dyDescent="0.25">
      <c r="A149" s="18"/>
      <c r="B149" s="9" t="s">
        <v>53</v>
      </c>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7"/>
    </row>
    <row r="150" spans="1:34" s="22" customFormat="1" ht="18" customHeight="1" x14ac:dyDescent="0.25">
      <c r="A150" s="18"/>
      <c r="B150" s="9" t="s">
        <v>53</v>
      </c>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21"/>
    </row>
    <row r="151" spans="1:34" s="22" customFormat="1" ht="18" customHeight="1" x14ac:dyDescent="0.25">
      <c r="A151" s="18"/>
      <c r="B151" s="9" t="s">
        <v>72</v>
      </c>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21"/>
    </row>
    <row r="152" spans="1:34" s="22" customFormat="1" ht="18" customHeight="1" x14ac:dyDescent="0.25">
      <c r="A152" s="18"/>
      <c r="B152" s="23" t="s">
        <v>53</v>
      </c>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21"/>
    </row>
    <row r="153" spans="1:34" s="22" customFormat="1" ht="18" customHeight="1" x14ac:dyDescent="0.25">
      <c r="A153" s="18"/>
      <c r="B153" s="23" t="s">
        <v>53</v>
      </c>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21"/>
    </row>
    <row r="154" spans="1:34" s="22" customFormat="1" ht="18" customHeight="1" x14ac:dyDescent="0.25">
      <c r="A154" s="18"/>
      <c r="B154" s="23" t="s">
        <v>53</v>
      </c>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21"/>
    </row>
    <row r="155" spans="1:34" s="22" customFormat="1" ht="18" customHeight="1" x14ac:dyDescent="0.25">
      <c r="A155" s="18"/>
      <c r="B155" s="23" t="s">
        <v>53</v>
      </c>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21"/>
    </row>
    <row r="156" spans="1:34" s="22" customFormat="1" ht="18" customHeight="1" x14ac:dyDescent="0.25">
      <c r="A156" s="18"/>
      <c r="B156" s="23" t="s">
        <v>53</v>
      </c>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21"/>
    </row>
    <row r="157" spans="1:34" s="22" customFormat="1" ht="18" customHeight="1" x14ac:dyDescent="0.25">
      <c r="A157" s="18"/>
      <c r="B157" s="23" t="s">
        <v>76</v>
      </c>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21"/>
    </row>
    <row r="158" spans="1:34" s="22" customFormat="1" ht="18" customHeight="1" x14ac:dyDescent="0.25">
      <c r="A158" s="18"/>
      <c r="B158" s="23" t="s">
        <v>84</v>
      </c>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21"/>
    </row>
    <row r="159" spans="1:34" s="22" customFormat="1" ht="18" customHeight="1" x14ac:dyDescent="0.25">
      <c r="A159" s="18"/>
      <c r="B159" s="23" t="s">
        <v>85</v>
      </c>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21"/>
    </row>
    <row r="160" spans="1:34" s="22" customFormat="1" ht="18" customHeight="1" x14ac:dyDescent="0.25">
      <c r="A160" s="18"/>
      <c r="B160" s="23" t="s">
        <v>67</v>
      </c>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21"/>
    </row>
    <row r="161" spans="1:34" s="22" customFormat="1" ht="18" customHeight="1" x14ac:dyDescent="0.25">
      <c r="A161" s="18"/>
      <c r="B161" s="23" t="s">
        <v>69</v>
      </c>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21"/>
    </row>
    <row r="162" spans="1:34" s="22" customFormat="1" ht="18" customHeight="1" x14ac:dyDescent="0.25">
      <c r="A162" s="18"/>
      <c r="B162" s="23" t="s">
        <v>58</v>
      </c>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21"/>
    </row>
    <row r="163" spans="1:34" s="22" customFormat="1" ht="18" customHeight="1" x14ac:dyDescent="0.25">
      <c r="A163" s="18"/>
      <c r="B163" s="23" t="s">
        <v>86</v>
      </c>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21"/>
    </row>
    <row r="164" spans="1:34" s="22" customFormat="1" ht="18" customHeight="1" x14ac:dyDescent="0.25">
      <c r="A164" s="18"/>
      <c r="B164" s="23" t="s">
        <v>66</v>
      </c>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21"/>
    </row>
    <row r="165" spans="1:34" s="22" customFormat="1" ht="18" customHeight="1" x14ac:dyDescent="0.25">
      <c r="A165" s="18"/>
      <c r="B165" s="23" t="s">
        <v>58</v>
      </c>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21"/>
    </row>
    <row r="166" spans="1:34" s="22" customFormat="1" ht="18" customHeight="1" x14ac:dyDescent="0.25">
      <c r="A166" s="18"/>
      <c r="B166" s="23" t="s">
        <v>73</v>
      </c>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21"/>
    </row>
    <row r="167" spans="1:34" s="22" customFormat="1" ht="18" customHeight="1" x14ac:dyDescent="0.25">
      <c r="A167" s="18"/>
      <c r="B167" s="23" t="s">
        <v>87</v>
      </c>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21"/>
    </row>
    <row r="168" spans="1:34" s="22" customFormat="1" ht="18" customHeight="1" x14ac:dyDescent="0.25">
      <c r="A168" s="18"/>
      <c r="B168" s="23" t="s">
        <v>66</v>
      </c>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21"/>
    </row>
    <row r="169" spans="1:34" s="22" customFormat="1" ht="18" customHeight="1" x14ac:dyDescent="0.25">
      <c r="A169" s="18"/>
      <c r="B169" s="23" t="s">
        <v>88</v>
      </c>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21"/>
    </row>
    <row r="170" spans="1:34" s="22" customFormat="1" ht="18" customHeight="1" x14ac:dyDescent="0.25">
      <c r="A170" s="18"/>
      <c r="B170" s="23" t="s">
        <v>65</v>
      </c>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21"/>
    </row>
    <row r="171" spans="1:34" s="22" customFormat="1" ht="18" customHeight="1" x14ac:dyDescent="0.25">
      <c r="A171" s="18"/>
      <c r="B171" s="23" t="s">
        <v>89</v>
      </c>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21"/>
    </row>
    <row r="172" spans="1:34" s="22" customFormat="1" ht="18" customHeight="1" x14ac:dyDescent="0.25">
      <c r="A172" s="18"/>
      <c r="B172" s="23" t="s">
        <v>56</v>
      </c>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21"/>
    </row>
    <row r="173" spans="1:34" s="22" customFormat="1" ht="18" customHeight="1" x14ac:dyDescent="0.25">
      <c r="A173" s="18"/>
      <c r="B173" s="23" t="s">
        <v>88</v>
      </c>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21"/>
    </row>
    <row r="174" spans="1:34" s="22" customFormat="1" ht="18" customHeight="1" x14ac:dyDescent="0.25">
      <c r="A174" s="18"/>
      <c r="B174" s="23" t="s">
        <v>90</v>
      </c>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21"/>
    </row>
    <row r="175" spans="1:34" s="22" customFormat="1" ht="18" customHeight="1" x14ac:dyDescent="0.25">
      <c r="A175" s="18"/>
      <c r="B175" s="23" t="s">
        <v>57</v>
      </c>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21"/>
    </row>
    <row r="176" spans="1:34" s="22" customFormat="1" ht="18" customHeight="1" x14ac:dyDescent="0.25">
      <c r="A176" s="18"/>
      <c r="B176" s="23" t="s">
        <v>58</v>
      </c>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21"/>
    </row>
    <row r="177" spans="1:34" s="22" customFormat="1" ht="18" customHeight="1" x14ac:dyDescent="0.25">
      <c r="A177" s="18"/>
      <c r="B177" s="23" t="s">
        <v>82</v>
      </c>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21"/>
    </row>
    <row r="178" spans="1:34" s="22" customFormat="1" ht="18" customHeight="1" x14ac:dyDescent="0.25">
      <c r="A178" s="18"/>
      <c r="B178" s="23" t="s">
        <v>91</v>
      </c>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21"/>
    </row>
    <row r="179" spans="1:34" s="22" customFormat="1" ht="18" customHeight="1" x14ac:dyDescent="0.25">
      <c r="A179" s="18"/>
      <c r="B179" s="23" t="s">
        <v>52</v>
      </c>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21"/>
    </row>
    <row r="180" spans="1:34" s="22" customFormat="1" ht="18" customHeight="1" x14ac:dyDescent="0.25">
      <c r="A180" s="18"/>
      <c r="B180" s="23" t="s">
        <v>54</v>
      </c>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21"/>
    </row>
    <row r="181" spans="1:34" s="22" customFormat="1" ht="18" customHeight="1" x14ac:dyDescent="0.25">
      <c r="A181" s="18"/>
      <c r="B181" s="23" t="s">
        <v>92</v>
      </c>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21"/>
    </row>
    <row r="182" spans="1:34" s="22" customFormat="1" ht="18" customHeight="1" x14ac:dyDescent="0.25">
      <c r="A182" s="18"/>
      <c r="B182" s="23" t="s">
        <v>59</v>
      </c>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21"/>
    </row>
    <row r="183" spans="1:34" s="22" customFormat="1" ht="18" customHeight="1" x14ac:dyDescent="0.25">
      <c r="A183" s="18"/>
      <c r="B183" s="23" t="s">
        <v>60</v>
      </c>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21"/>
    </row>
    <row r="184" spans="1:34" s="22" customFormat="1" ht="18" customHeight="1" x14ac:dyDescent="0.25">
      <c r="A184" s="18"/>
      <c r="B184" s="23" t="s">
        <v>69</v>
      </c>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21"/>
    </row>
    <row r="185" spans="1:34" s="22" customFormat="1" ht="18" customHeight="1" x14ac:dyDescent="0.25">
      <c r="A185" s="18"/>
      <c r="B185" s="23" t="s">
        <v>91</v>
      </c>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21"/>
    </row>
    <row r="186" spans="1:34" s="22" customFormat="1" ht="18" customHeight="1" x14ac:dyDescent="0.25">
      <c r="A186" s="18"/>
      <c r="B186" s="23" t="s">
        <v>59</v>
      </c>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21"/>
    </row>
    <row r="187" spans="1:34" s="22" customFormat="1" ht="18" customHeight="1" x14ac:dyDescent="0.25">
      <c r="A187" s="18"/>
      <c r="B187" s="23" t="s">
        <v>53</v>
      </c>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21"/>
    </row>
    <row r="188" spans="1:34" s="22" customFormat="1" ht="18" customHeight="1" x14ac:dyDescent="0.25">
      <c r="A188" s="18"/>
      <c r="B188" s="23" t="s">
        <v>54</v>
      </c>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21"/>
    </row>
    <row r="189" spans="1:34" s="22" customFormat="1" ht="18" customHeight="1" x14ac:dyDescent="0.25">
      <c r="A189" s="18"/>
      <c r="B189" s="23" t="s">
        <v>53</v>
      </c>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21"/>
    </row>
    <row r="190" spans="1:34" s="22" customFormat="1" ht="18" customHeight="1" x14ac:dyDescent="0.25">
      <c r="A190" s="18"/>
      <c r="B190" s="23" t="s">
        <v>54</v>
      </c>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21"/>
    </row>
    <row r="191" spans="1:34" s="22" customFormat="1" ht="18" customHeight="1" x14ac:dyDescent="0.25">
      <c r="A191" s="18"/>
      <c r="B191" s="23" t="s">
        <v>113</v>
      </c>
      <c r="C191" s="18" t="s">
        <v>58</v>
      </c>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21"/>
    </row>
    <row r="192" spans="1:34" s="22" customFormat="1" ht="18" customHeight="1" x14ac:dyDescent="0.25">
      <c r="A192" s="18"/>
      <c r="B192" s="23" t="s">
        <v>54</v>
      </c>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21"/>
    </row>
    <row r="193" spans="1:34" s="22" customFormat="1" ht="18" customHeight="1" x14ac:dyDescent="0.25">
      <c r="A193" s="18"/>
      <c r="B193" s="23" t="s">
        <v>72</v>
      </c>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21"/>
    </row>
    <row r="194" spans="1:34" s="22" customFormat="1" ht="18" customHeight="1" x14ac:dyDescent="0.25">
      <c r="A194" s="18"/>
      <c r="B194" s="23" t="s">
        <v>85</v>
      </c>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21"/>
    </row>
    <row r="195" spans="1:34" s="22" customFormat="1" ht="18" customHeight="1" x14ac:dyDescent="0.25">
      <c r="A195" s="18"/>
      <c r="B195" s="23" t="s">
        <v>59</v>
      </c>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21"/>
    </row>
    <row r="196" spans="1:34" s="22" customFormat="1" ht="18" customHeight="1" x14ac:dyDescent="0.25">
      <c r="A196" s="18"/>
      <c r="B196" s="23" t="s">
        <v>60</v>
      </c>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21"/>
    </row>
    <row r="197" spans="1:34" s="22" customFormat="1" ht="18" customHeight="1" x14ac:dyDescent="0.25">
      <c r="A197" s="18"/>
      <c r="B197" s="23" t="s">
        <v>84</v>
      </c>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21"/>
    </row>
    <row r="198" spans="1:34" s="22" customFormat="1" ht="18" customHeight="1" x14ac:dyDescent="0.25">
      <c r="A198" s="18"/>
      <c r="B198" s="23" t="s">
        <v>59</v>
      </c>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21"/>
    </row>
    <row r="199" spans="1:34" s="22" customFormat="1" ht="18" customHeight="1" x14ac:dyDescent="0.25">
      <c r="A199" s="18"/>
      <c r="B199" s="23" t="s">
        <v>60</v>
      </c>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21"/>
    </row>
    <row r="200" spans="1:34" s="22" customFormat="1" ht="18" customHeight="1" x14ac:dyDescent="0.25">
      <c r="A200" s="18"/>
      <c r="B200" s="23" t="s">
        <v>60</v>
      </c>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21"/>
    </row>
    <row r="201" spans="1:34" s="22" customFormat="1" ht="18" customHeight="1" x14ac:dyDescent="0.25">
      <c r="A201" s="18"/>
      <c r="B201" s="23" t="s">
        <v>53</v>
      </c>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21"/>
    </row>
    <row r="202" spans="1:34" s="22" customFormat="1" ht="18" customHeight="1" x14ac:dyDescent="0.25">
      <c r="A202" s="18"/>
      <c r="B202" s="23" t="s">
        <v>84</v>
      </c>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21"/>
    </row>
    <row r="203" spans="1:34" s="22" customFormat="1" ht="18" customHeight="1" x14ac:dyDescent="0.25">
      <c r="A203" s="18"/>
      <c r="B203" s="23" t="s">
        <v>59</v>
      </c>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21"/>
    </row>
    <row r="204" spans="1:34" s="22" customFormat="1" ht="18" customHeight="1" x14ac:dyDescent="0.25">
      <c r="A204" s="18"/>
      <c r="B204" s="23" t="s">
        <v>53</v>
      </c>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21"/>
    </row>
    <row r="205" spans="1:34" s="22" customFormat="1" ht="18" customHeight="1" x14ac:dyDescent="0.25">
      <c r="A205" s="18"/>
      <c r="B205" s="23" t="s">
        <v>84</v>
      </c>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21"/>
    </row>
    <row r="206" spans="1:34" s="22" customFormat="1" ht="18" customHeight="1" x14ac:dyDescent="0.25">
      <c r="A206" s="18"/>
      <c r="B206" s="23" t="s">
        <v>65</v>
      </c>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21"/>
    </row>
    <row r="207" spans="1:34" s="22" customFormat="1" ht="18" customHeight="1" x14ac:dyDescent="0.25">
      <c r="A207" s="18"/>
      <c r="B207" s="23" t="s">
        <v>85</v>
      </c>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21"/>
    </row>
    <row r="208" spans="1:34" s="22" customFormat="1" ht="18" customHeight="1" x14ac:dyDescent="0.25">
      <c r="A208" s="18"/>
      <c r="B208" s="23" t="s">
        <v>65</v>
      </c>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21"/>
    </row>
    <row r="209" spans="1:34" s="22" customFormat="1" ht="18" customHeight="1" x14ac:dyDescent="0.25">
      <c r="A209" s="18"/>
      <c r="B209" s="23" t="s">
        <v>65</v>
      </c>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21"/>
    </row>
    <row r="210" spans="1:34" s="22" customFormat="1" ht="18" customHeight="1" x14ac:dyDescent="0.25">
      <c r="A210" s="18"/>
      <c r="B210" s="23" t="s">
        <v>93</v>
      </c>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21"/>
    </row>
    <row r="211" spans="1:34" s="22" customFormat="1" ht="18" customHeight="1" x14ac:dyDescent="0.25">
      <c r="A211" s="18"/>
      <c r="B211" s="23" t="s">
        <v>53</v>
      </c>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21"/>
    </row>
    <row r="212" spans="1:34" s="22" customFormat="1" ht="18" customHeight="1" x14ac:dyDescent="0.25">
      <c r="A212" s="18"/>
      <c r="B212" s="23" t="s">
        <v>53</v>
      </c>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21"/>
    </row>
    <row r="213" spans="1:34" s="22" customFormat="1" ht="18" customHeight="1" x14ac:dyDescent="0.25">
      <c r="A213" s="18"/>
      <c r="B213" s="23" t="s">
        <v>87</v>
      </c>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21"/>
    </row>
    <row r="214" spans="1:34" s="22" customFormat="1" ht="18" customHeight="1" x14ac:dyDescent="0.25">
      <c r="A214" s="18"/>
      <c r="B214" s="23" t="s">
        <v>87</v>
      </c>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21"/>
    </row>
    <row r="215" spans="1:34" s="22" customFormat="1" ht="18" customHeight="1" x14ac:dyDescent="0.25">
      <c r="A215" s="18"/>
      <c r="B215" s="23" t="s">
        <v>94</v>
      </c>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21"/>
    </row>
    <row r="216" spans="1:34" s="22" customFormat="1" ht="18" customHeight="1" x14ac:dyDescent="0.25">
      <c r="A216" s="18"/>
      <c r="B216" s="23" t="s">
        <v>67</v>
      </c>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21"/>
    </row>
    <row r="217" spans="1:34" s="22" customFormat="1" ht="18" customHeight="1" x14ac:dyDescent="0.25">
      <c r="A217" s="18"/>
      <c r="B217" s="23" t="s">
        <v>79</v>
      </c>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21"/>
    </row>
    <row r="218" spans="1:34" s="22" customFormat="1" ht="18" customHeight="1" x14ac:dyDescent="0.25">
      <c r="A218" s="18"/>
      <c r="B218" s="23" t="s">
        <v>65</v>
      </c>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21"/>
    </row>
    <row r="219" spans="1:34" s="22" customFormat="1" ht="18" customHeight="1" x14ac:dyDescent="0.25">
      <c r="A219" s="18"/>
      <c r="B219" s="23" t="s">
        <v>93</v>
      </c>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21"/>
    </row>
    <row r="220" spans="1:34" s="22" customFormat="1" ht="18" customHeight="1" x14ac:dyDescent="0.25">
      <c r="A220" s="18"/>
      <c r="B220" s="23" t="s">
        <v>57</v>
      </c>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21"/>
    </row>
    <row r="221" spans="1:34" s="22" customFormat="1" ht="18" customHeight="1" x14ac:dyDescent="0.25">
      <c r="A221" s="18"/>
      <c r="B221" s="23" t="s">
        <v>57</v>
      </c>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21"/>
    </row>
    <row r="222" spans="1:34" s="22" customFormat="1" ht="18" customHeight="1" x14ac:dyDescent="0.25">
      <c r="A222" s="18"/>
      <c r="B222" s="23" t="s">
        <v>67</v>
      </c>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21"/>
    </row>
    <row r="223" spans="1:34" s="22" customFormat="1" ht="18" customHeight="1" x14ac:dyDescent="0.25">
      <c r="A223" s="18"/>
      <c r="B223" s="23" t="s">
        <v>66</v>
      </c>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21"/>
    </row>
    <row r="224" spans="1:34" s="22" customFormat="1" ht="18" customHeight="1" x14ac:dyDescent="0.25">
      <c r="A224" s="18"/>
      <c r="B224" s="23" t="s">
        <v>69</v>
      </c>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21"/>
    </row>
    <row r="225" spans="1:34" s="22" customFormat="1" ht="18" customHeight="1" x14ac:dyDescent="0.25">
      <c r="A225" s="18"/>
      <c r="B225" s="23" t="s">
        <v>69</v>
      </c>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21"/>
    </row>
    <row r="226" spans="1:34" s="22" customFormat="1" ht="18" customHeight="1" x14ac:dyDescent="0.25">
      <c r="A226" s="18"/>
      <c r="B226" s="23" t="s">
        <v>95</v>
      </c>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21"/>
    </row>
    <row r="227" spans="1:34" s="22" customFormat="1" ht="18" customHeight="1" x14ac:dyDescent="0.25">
      <c r="A227" s="18"/>
      <c r="B227" s="23" t="s">
        <v>76</v>
      </c>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21"/>
    </row>
    <row r="228" spans="1:34" s="22" customFormat="1" ht="18" customHeight="1" x14ac:dyDescent="0.25">
      <c r="A228" s="18"/>
      <c r="B228" s="23" t="s">
        <v>66</v>
      </c>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21"/>
    </row>
    <row r="229" spans="1:34" s="22" customFormat="1" ht="18" customHeight="1" x14ac:dyDescent="0.25">
      <c r="A229" s="18"/>
      <c r="B229" s="23" t="s">
        <v>96</v>
      </c>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21"/>
    </row>
    <row r="230" spans="1:34" s="22" customFormat="1" ht="18" customHeight="1" x14ac:dyDescent="0.25">
      <c r="A230" s="18"/>
      <c r="B230" s="23" t="s">
        <v>59</v>
      </c>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21"/>
    </row>
    <row r="231" spans="1:34" s="22" customFormat="1" ht="18" customHeight="1" x14ac:dyDescent="0.25">
      <c r="A231" s="18"/>
      <c r="B231" s="23" t="s">
        <v>68</v>
      </c>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21"/>
    </row>
    <row r="232" spans="1:34" s="22" customFormat="1" ht="18" customHeight="1" x14ac:dyDescent="0.25">
      <c r="A232" s="18"/>
      <c r="B232" s="23" t="s">
        <v>88</v>
      </c>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21"/>
    </row>
    <row r="233" spans="1:34" s="22" customFormat="1" ht="18" customHeight="1" x14ac:dyDescent="0.25">
      <c r="A233" s="18"/>
      <c r="B233" s="23" t="s">
        <v>59</v>
      </c>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21"/>
    </row>
    <row r="234" spans="1:34" s="22" customFormat="1" ht="18" customHeight="1" x14ac:dyDescent="0.25">
      <c r="A234" s="18"/>
      <c r="B234" s="23" t="s">
        <v>87</v>
      </c>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21"/>
    </row>
    <row r="235" spans="1:34" s="22" customFormat="1" ht="18" customHeight="1" x14ac:dyDescent="0.25">
      <c r="A235" s="18"/>
      <c r="B235" s="23" t="s">
        <v>72</v>
      </c>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21"/>
    </row>
    <row r="236" spans="1:34" s="22" customFormat="1" ht="18" customHeight="1" x14ac:dyDescent="0.25">
      <c r="A236" s="18"/>
      <c r="B236" s="23" t="s">
        <v>83</v>
      </c>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21"/>
    </row>
    <row r="237" spans="1:34" s="22" customFormat="1" ht="18" customHeight="1" x14ac:dyDescent="0.25">
      <c r="A237" s="18"/>
      <c r="B237" s="23" t="s">
        <v>76</v>
      </c>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21"/>
    </row>
    <row r="238" spans="1:34" s="22" customFormat="1" ht="18" customHeight="1" x14ac:dyDescent="0.25">
      <c r="A238" s="18"/>
      <c r="B238" s="23" t="s">
        <v>87</v>
      </c>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21"/>
    </row>
    <row r="239" spans="1:34" s="22" customFormat="1" ht="18" customHeight="1" x14ac:dyDescent="0.25">
      <c r="A239" s="18"/>
      <c r="B239" s="23" t="s">
        <v>97</v>
      </c>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21"/>
    </row>
    <row r="240" spans="1:34" s="22" customFormat="1" ht="18" customHeight="1" x14ac:dyDescent="0.25">
      <c r="A240" s="18"/>
      <c r="B240" s="23" t="s">
        <v>72</v>
      </c>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21"/>
    </row>
    <row r="241" spans="1:34" s="22" customFormat="1" ht="18" customHeight="1" x14ac:dyDescent="0.25">
      <c r="A241" s="18"/>
      <c r="B241" s="23" t="s">
        <v>56</v>
      </c>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21"/>
    </row>
    <row r="242" spans="1:34" s="22" customFormat="1" ht="18" customHeight="1" x14ac:dyDescent="0.25">
      <c r="A242" s="18"/>
      <c r="B242" s="23" t="s">
        <v>85</v>
      </c>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21"/>
    </row>
    <row r="243" spans="1:34" s="22" customFormat="1" ht="18" customHeight="1" x14ac:dyDescent="0.25">
      <c r="A243" s="18"/>
      <c r="B243" s="23" t="s">
        <v>67</v>
      </c>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21"/>
    </row>
    <row r="244" spans="1:34" s="22" customFormat="1" ht="18" customHeight="1" x14ac:dyDescent="0.25">
      <c r="A244" s="18"/>
      <c r="B244" s="23" t="s">
        <v>67</v>
      </c>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21"/>
    </row>
    <row r="245" spans="1:34" s="22" customFormat="1" ht="18" customHeight="1" x14ac:dyDescent="0.25">
      <c r="A245" s="18"/>
      <c r="B245" s="23" t="s">
        <v>66</v>
      </c>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21"/>
    </row>
    <row r="246" spans="1:34" s="22" customFormat="1" ht="18" customHeight="1" x14ac:dyDescent="0.25">
      <c r="A246" s="18"/>
      <c r="B246" s="23" t="s">
        <v>67</v>
      </c>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21"/>
    </row>
    <row r="247" spans="1:34" s="22" customFormat="1" ht="18" customHeight="1" x14ac:dyDescent="0.25">
      <c r="A247" s="18"/>
      <c r="B247" s="23" t="s">
        <v>67</v>
      </c>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21"/>
    </row>
    <row r="248" spans="1:34" s="22" customFormat="1" ht="18" customHeight="1" x14ac:dyDescent="0.25">
      <c r="A248" s="18"/>
      <c r="B248" s="23" t="s">
        <v>54</v>
      </c>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21"/>
    </row>
    <row r="249" spans="1:34" s="22" customFormat="1" ht="18" customHeight="1" x14ac:dyDescent="0.25">
      <c r="A249" s="18"/>
      <c r="B249" s="23" t="s">
        <v>53</v>
      </c>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21"/>
    </row>
    <row r="250" spans="1:34" s="22" customFormat="1" ht="18" customHeight="1" x14ac:dyDescent="0.25">
      <c r="A250" s="18"/>
      <c r="B250" s="23" t="s">
        <v>59</v>
      </c>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21"/>
    </row>
    <row r="251" spans="1:34" s="22" customFormat="1" ht="18" customHeight="1" x14ac:dyDescent="0.25">
      <c r="A251" s="18"/>
      <c r="B251" s="23" t="s">
        <v>98</v>
      </c>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21"/>
    </row>
    <row r="252" spans="1:34" s="22" customFormat="1" ht="18" customHeight="1" x14ac:dyDescent="0.25">
      <c r="A252" s="18"/>
      <c r="B252" s="23" t="s">
        <v>59</v>
      </c>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21"/>
    </row>
    <row r="253" spans="1:34" s="22" customFormat="1" ht="18" customHeight="1" x14ac:dyDescent="0.25">
      <c r="A253" s="18"/>
      <c r="B253" s="23" t="s">
        <v>72</v>
      </c>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21"/>
    </row>
    <row r="254" spans="1:34" s="22" customFormat="1" ht="18" customHeight="1" x14ac:dyDescent="0.25">
      <c r="A254" s="18"/>
      <c r="B254" s="23" t="s">
        <v>83</v>
      </c>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21"/>
    </row>
    <row r="255" spans="1:34" s="22" customFormat="1" ht="18" customHeight="1" x14ac:dyDescent="0.25">
      <c r="A255" s="18"/>
      <c r="B255" s="23" t="s">
        <v>53</v>
      </c>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21"/>
    </row>
    <row r="256" spans="1:34" s="22" customFormat="1" ht="18" customHeight="1" x14ac:dyDescent="0.25">
      <c r="A256" s="18"/>
      <c r="B256" s="23" t="s">
        <v>53</v>
      </c>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21"/>
    </row>
    <row r="257" spans="1:34" s="22" customFormat="1" ht="18" customHeight="1" x14ac:dyDescent="0.25">
      <c r="A257" s="18"/>
      <c r="B257" s="23" t="s">
        <v>53</v>
      </c>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21"/>
    </row>
    <row r="258" spans="1:34" s="22" customFormat="1" ht="18" customHeight="1" x14ac:dyDescent="0.25">
      <c r="A258" s="18"/>
      <c r="B258" s="23" t="s">
        <v>53</v>
      </c>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21"/>
    </row>
    <row r="259" spans="1:34" s="22" customFormat="1" ht="18" customHeight="1" x14ac:dyDescent="0.25">
      <c r="A259" s="18"/>
      <c r="B259" s="23" t="s">
        <v>66</v>
      </c>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21"/>
    </row>
    <row r="260" spans="1:34" s="22" customFormat="1" ht="18" customHeight="1" x14ac:dyDescent="0.25">
      <c r="A260" s="18"/>
      <c r="B260" s="23" t="s">
        <v>99</v>
      </c>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21"/>
    </row>
    <row r="261" spans="1:34" s="22" customFormat="1" ht="18" customHeight="1" x14ac:dyDescent="0.25">
      <c r="A261" s="18"/>
      <c r="B261" s="23" t="s">
        <v>69</v>
      </c>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21"/>
    </row>
    <row r="262" spans="1:34" s="22" customFormat="1" ht="18" customHeight="1" x14ac:dyDescent="0.25">
      <c r="A262" s="18"/>
      <c r="B262" s="23" t="s">
        <v>54</v>
      </c>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21"/>
    </row>
    <row r="263" spans="1:34" s="22" customFormat="1" ht="18" customHeight="1" x14ac:dyDescent="0.25">
      <c r="A263" s="18"/>
      <c r="B263" s="23" t="s">
        <v>76</v>
      </c>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21"/>
    </row>
    <row r="264" spans="1:34" s="22" customFormat="1" ht="18" customHeight="1" x14ac:dyDescent="0.25">
      <c r="A264" s="18"/>
      <c r="B264" s="23" t="s">
        <v>87</v>
      </c>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21"/>
    </row>
    <row r="265" spans="1:34" s="22" customFormat="1" ht="18" customHeight="1" x14ac:dyDescent="0.25">
      <c r="A265" s="18"/>
      <c r="B265" s="23" t="s">
        <v>66</v>
      </c>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21"/>
    </row>
    <row r="266" spans="1:34" s="22" customFormat="1" ht="18" customHeight="1" x14ac:dyDescent="0.25">
      <c r="A266" s="18"/>
      <c r="B266" s="23" t="s">
        <v>100</v>
      </c>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21"/>
    </row>
    <row r="267" spans="1:34" s="22" customFormat="1" ht="18" customHeight="1" x14ac:dyDescent="0.25">
      <c r="A267" s="18"/>
      <c r="B267" s="23" t="s">
        <v>101</v>
      </c>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21"/>
    </row>
    <row r="268" spans="1:34" s="22" customFormat="1" ht="18" customHeight="1" x14ac:dyDescent="0.25">
      <c r="A268" s="18"/>
      <c r="B268" s="23" t="s">
        <v>67</v>
      </c>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21"/>
    </row>
    <row r="269" spans="1:34" s="22" customFormat="1" ht="18" customHeight="1" x14ac:dyDescent="0.25">
      <c r="A269" s="18"/>
      <c r="B269" s="23" t="s">
        <v>54</v>
      </c>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21"/>
    </row>
    <row r="270" spans="1:34" s="22" customFormat="1" ht="18" customHeight="1" x14ac:dyDescent="0.25">
      <c r="A270" s="18"/>
      <c r="B270" s="23" t="s">
        <v>53</v>
      </c>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21"/>
    </row>
    <row r="271" spans="1:34" s="22" customFormat="1" ht="18" customHeight="1" x14ac:dyDescent="0.25">
      <c r="A271" s="18"/>
      <c r="B271" s="23" t="s">
        <v>102</v>
      </c>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21"/>
    </row>
    <row r="272" spans="1:34" s="22" customFormat="1" ht="18" customHeight="1" x14ac:dyDescent="0.25">
      <c r="A272" s="18"/>
      <c r="B272" s="23" t="s">
        <v>59</v>
      </c>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21"/>
    </row>
    <row r="273" spans="1:34" s="22" customFormat="1" ht="18" customHeight="1" x14ac:dyDescent="0.25">
      <c r="A273" s="18"/>
      <c r="B273" s="23" t="s">
        <v>66</v>
      </c>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21"/>
    </row>
    <row r="274" spans="1:34" s="22" customFormat="1" ht="18" customHeight="1" x14ac:dyDescent="0.25">
      <c r="A274" s="18"/>
      <c r="B274" s="23" t="s">
        <v>72</v>
      </c>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21"/>
    </row>
    <row r="275" spans="1:34" s="22" customFormat="1" ht="18" customHeight="1" x14ac:dyDescent="0.25">
      <c r="A275" s="18"/>
      <c r="B275" s="23" t="s">
        <v>85</v>
      </c>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21"/>
    </row>
    <row r="276" spans="1:34" s="22" customFormat="1" ht="18" customHeight="1" x14ac:dyDescent="0.25">
      <c r="A276" s="18"/>
      <c r="B276" s="23" t="s">
        <v>93</v>
      </c>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21"/>
    </row>
    <row r="277" spans="1:34" s="22" customFormat="1" ht="18" customHeight="1" x14ac:dyDescent="0.25">
      <c r="A277" s="18"/>
      <c r="B277" s="23" t="s">
        <v>53</v>
      </c>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21"/>
    </row>
    <row r="278" spans="1:34" s="22" customFormat="1" ht="18" customHeight="1" x14ac:dyDescent="0.25">
      <c r="A278" s="18"/>
      <c r="B278" s="23" t="s">
        <v>53</v>
      </c>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21"/>
    </row>
    <row r="279" spans="1:34" s="22" customFormat="1" ht="18" customHeight="1" x14ac:dyDescent="0.25">
      <c r="A279" s="18"/>
      <c r="B279" s="23" t="s">
        <v>87</v>
      </c>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21"/>
    </row>
    <row r="280" spans="1:34" s="22" customFormat="1" ht="18" customHeight="1" x14ac:dyDescent="0.25">
      <c r="A280" s="18"/>
      <c r="B280" s="23" t="s">
        <v>53</v>
      </c>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21"/>
    </row>
    <row r="281" spans="1:34" s="22" customFormat="1" ht="18" customHeight="1" x14ac:dyDescent="0.25">
      <c r="A281" s="18"/>
      <c r="B281" s="23" t="s">
        <v>52</v>
      </c>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21"/>
    </row>
    <row r="282" spans="1:34" s="22" customFormat="1" ht="18" customHeight="1" x14ac:dyDescent="0.25">
      <c r="A282" s="18" t="s">
        <v>106</v>
      </c>
      <c r="B282" s="23" t="s">
        <v>53</v>
      </c>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21"/>
    </row>
    <row r="283" spans="1:34" s="22" customFormat="1" ht="18" customHeight="1" x14ac:dyDescent="0.25">
      <c r="A283" s="18" t="s">
        <v>106</v>
      </c>
      <c r="B283" s="23" t="s">
        <v>73</v>
      </c>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21"/>
    </row>
    <row r="284" spans="1:34" s="27" customFormat="1" ht="18" customHeight="1" x14ac:dyDescent="0.25">
      <c r="A284" s="24"/>
      <c r="B284" s="25" t="s">
        <v>78</v>
      </c>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6"/>
    </row>
    <row r="285" spans="1:34" s="27" customFormat="1" ht="18" customHeight="1" x14ac:dyDescent="0.25">
      <c r="A285" s="24" t="s">
        <v>66</v>
      </c>
      <c r="B285" s="25" t="s">
        <v>103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6"/>
    </row>
    <row r="286" spans="1:34" s="27" customFormat="1" ht="22.5" customHeight="1" x14ac:dyDescent="0.25">
      <c r="A286" s="24" t="s">
        <v>104</v>
      </c>
      <c r="B286" s="25" t="s">
        <v>105</v>
      </c>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6"/>
    </row>
    <row r="287" spans="1:34" s="31" customFormat="1" ht="2.25" customHeight="1" x14ac:dyDescent="0.25">
      <c r="A287" s="28"/>
      <c r="B287" s="29"/>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row>
    <row r="288" spans="1:34" s="31" customFormat="1" hidden="1" x14ac:dyDescent="0.25">
      <c r="A288" s="28" t="s">
        <v>11</v>
      </c>
      <c r="B288" s="32">
        <f>COUNTIF(A6:A286,"*A*")</f>
        <v>1</v>
      </c>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row>
    <row r="289" spans="1:34" s="31" customFormat="1" hidden="1" x14ac:dyDescent="0.25">
      <c r="A289" s="28" t="s">
        <v>12</v>
      </c>
      <c r="B289" s="32">
        <f>COUNTIF(A6:A286,"*E*")</f>
        <v>2</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row>
    <row r="290" spans="1:34" s="33" customFormat="1" hidden="1" x14ac:dyDescent="0.25">
      <c r="A290" s="30"/>
      <c r="B290" s="29"/>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row>
    <row r="291" spans="1:34" s="33" customFormat="1" hidden="1" x14ac:dyDescent="0.25">
      <c r="A291" s="30"/>
      <c r="B291" s="30"/>
      <c r="C291" s="28"/>
      <c r="D291" s="31">
        <v>1</v>
      </c>
      <c r="E291" s="31">
        <v>2</v>
      </c>
      <c r="F291" s="31">
        <v>3</v>
      </c>
      <c r="G291" s="31">
        <v>4</v>
      </c>
      <c r="H291" s="31">
        <v>5</v>
      </c>
      <c r="I291" s="31">
        <v>6</v>
      </c>
      <c r="J291" s="31">
        <v>7</v>
      </c>
      <c r="K291" s="31">
        <v>8</v>
      </c>
      <c r="L291" s="31">
        <v>9</v>
      </c>
      <c r="M291" s="31">
        <v>10</v>
      </c>
      <c r="N291" s="31">
        <v>11</v>
      </c>
      <c r="O291" s="31">
        <v>12</v>
      </c>
      <c r="P291" s="31">
        <v>13</v>
      </c>
      <c r="Q291" s="31">
        <v>14</v>
      </c>
      <c r="R291" s="31">
        <v>15</v>
      </c>
      <c r="S291" s="31">
        <v>16</v>
      </c>
      <c r="T291" s="31">
        <v>17</v>
      </c>
      <c r="U291" s="31">
        <v>18</v>
      </c>
      <c r="V291" s="31">
        <v>19</v>
      </c>
      <c r="W291" s="31">
        <v>20</v>
      </c>
      <c r="X291" s="31">
        <v>21</v>
      </c>
      <c r="Y291" s="31">
        <v>22</v>
      </c>
      <c r="Z291" s="31">
        <v>23</v>
      </c>
      <c r="AA291" s="31">
        <v>24</v>
      </c>
      <c r="AB291" s="31">
        <v>25</v>
      </c>
      <c r="AC291" s="31">
        <v>26</v>
      </c>
      <c r="AD291" s="31">
        <v>27</v>
      </c>
      <c r="AE291" s="31">
        <v>28</v>
      </c>
      <c r="AF291" s="31">
        <v>29</v>
      </c>
      <c r="AG291" s="31">
        <v>30</v>
      </c>
      <c r="AH291" s="31">
        <v>31</v>
      </c>
    </row>
    <row r="292" spans="1:34" s="33" customFormat="1" hidden="1" x14ac:dyDescent="0.25">
      <c r="A292" s="30"/>
      <c r="B292" s="30">
        <v>39234</v>
      </c>
      <c r="C292" s="28">
        <v>6</v>
      </c>
      <c r="D292" s="31" t="s">
        <v>2</v>
      </c>
      <c r="E292" s="31" t="s">
        <v>3</v>
      </c>
      <c r="F292" s="31" t="s">
        <v>8</v>
      </c>
      <c r="G292" s="31" t="s">
        <v>4</v>
      </c>
      <c r="H292" s="31" t="s">
        <v>5</v>
      </c>
      <c r="I292" s="31" t="s">
        <v>6</v>
      </c>
      <c r="J292" s="31" t="s">
        <v>7</v>
      </c>
      <c r="K292" s="31" t="s">
        <v>2</v>
      </c>
      <c r="L292" s="31" t="s">
        <v>3</v>
      </c>
      <c r="M292" s="31" t="s">
        <v>8</v>
      </c>
      <c r="N292" s="31" t="s">
        <v>4</v>
      </c>
      <c r="O292" s="31" t="s">
        <v>5</v>
      </c>
      <c r="P292" s="31" t="s">
        <v>6</v>
      </c>
      <c r="Q292" s="31" t="s">
        <v>7</v>
      </c>
      <c r="R292" s="31" t="s">
        <v>2</v>
      </c>
      <c r="S292" s="31" t="s">
        <v>3</v>
      </c>
      <c r="T292" s="31" t="s">
        <v>8</v>
      </c>
      <c r="U292" s="31" t="s">
        <v>4</v>
      </c>
      <c r="V292" s="31" t="s">
        <v>5</v>
      </c>
      <c r="W292" s="31" t="s">
        <v>6</v>
      </c>
      <c r="X292" s="31" t="s">
        <v>7</v>
      </c>
      <c r="Y292" s="31" t="s">
        <v>2</v>
      </c>
      <c r="Z292" s="31" t="s">
        <v>3</v>
      </c>
      <c r="AA292" s="31" t="s">
        <v>8</v>
      </c>
      <c r="AB292" s="31" t="s">
        <v>4</v>
      </c>
      <c r="AC292" s="31" t="s">
        <v>5</v>
      </c>
      <c r="AD292" s="31" t="s">
        <v>6</v>
      </c>
      <c r="AE292" s="31" t="s">
        <v>7</v>
      </c>
      <c r="AF292" s="31" t="s">
        <v>2</v>
      </c>
      <c r="AG292" s="31" t="s">
        <v>3</v>
      </c>
      <c r="AH292" s="31" t="s">
        <v>10</v>
      </c>
    </row>
    <row r="293" spans="1:34" s="33" customFormat="1" hidden="1" x14ac:dyDescent="0.25">
      <c r="A293" s="30"/>
      <c r="B293" s="30">
        <v>39264</v>
      </c>
      <c r="C293" s="28">
        <v>7</v>
      </c>
      <c r="D293" s="31" t="s">
        <v>8</v>
      </c>
      <c r="E293" s="31" t="s">
        <v>4</v>
      </c>
      <c r="F293" s="31" t="s">
        <v>5</v>
      </c>
      <c r="G293" s="31" t="s">
        <v>6</v>
      </c>
      <c r="H293" s="31" t="s">
        <v>7</v>
      </c>
      <c r="I293" s="31" t="s">
        <v>2</v>
      </c>
      <c r="J293" s="31" t="s">
        <v>8</v>
      </c>
      <c r="K293" s="31" t="s">
        <v>4</v>
      </c>
      <c r="L293" s="31" t="s">
        <v>5</v>
      </c>
      <c r="M293" s="31" t="s">
        <v>6</v>
      </c>
      <c r="N293" s="31" t="s">
        <v>7</v>
      </c>
      <c r="O293" s="31" t="s">
        <v>2</v>
      </c>
      <c r="P293" s="31" t="s">
        <v>8</v>
      </c>
      <c r="Q293" s="31" t="s">
        <v>4</v>
      </c>
      <c r="R293" s="31" t="s">
        <v>5</v>
      </c>
      <c r="S293" s="31" t="s">
        <v>6</v>
      </c>
      <c r="T293" s="31" t="s">
        <v>7</v>
      </c>
      <c r="U293" s="31" t="s">
        <v>2</v>
      </c>
      <c r="V293" s="31" t="s">
        <v>8</v>
      </c>
      <c r="W293" s="31" t="s">
        <v>4</v>
      </c>
      <c r="X293" s="31" t="s">
        <v>5</v>
      </c>
      <c r="Y293" s="31" t="s">
        <v>6</v>
      </c>
      <c r="Z293" s="31" t="s">
        <v>7</v>
      </c>
      <c r="AA293" s="31" t="s">
        <v>2</v>
      </c>
      <c r="AB293" s="31" t="s">
        <v>8</v>
      </c>
      <c r="AC293" s="31" t="s">
        <v>4</v>
      </c>
      <c r="AD293" s="31" t="s">
        <v>5</v>
      </c>
      <c r="AE293" s="31" t="s">
        <v>6</v>
      </c>
      <c r="AF293" s="31" t="s">
        <v>7</v>
      </c>
      <c r="AG293" s="31" t="s">
        <v>2</v>
      </c>
      <c r="AH293" s="31" t="s">
        <v>8</v>
      </c>
    </row>
    <row r="294" spans="1:34" s="33" customFormat="1" hidden="1" x14ac:dyDescent="0.25">
      <c r="A294" s="30"/>
      <c r="B294" s="30">
        <v>39295</v>
      </c>
      <c r="C294" s="28">
        <v>8</v>
      </c>
      <c r="D294" s="31" t="s">
        <v>6</v>
      </c>
      <c r="E294" s="31" t="s">
        <v>5</v>
      </c>
      <c r="F294" s="31" t="s">
        <v>2</v>
      </c>
      <c r="G294" s="31" t="s">
        <v>3</v>
      </c>
      <c r="H294" s="31" t="s">
        <v>8</v>
      </c>
      <c r="I294" s="31" t="s">
        <v>4</v>
      </c>
      <c r="J294" s="31" t="s">
        <v>5</v>
      </c>
      <c r="K294" s="31" t="s">
        <v>6</v>
      </c>
      <c r="L294" s="31" t="s">
        <v>5</v>
      </c>
      <c r="M294" s="31" t="s">
        <v>2</v>
      </c>
      <c r="N294" s="31" t="s">
        <v>3</v>
      </c>
      <c r="O294" s="31" t="s">
        <v>8</v>
      </c>
      <c r="P294" s="31" t="s">
        <v>4</v>
      </c>
      <c r="Q294" s="31" t="s">
        <v>5</v>
      </c>
      <c r="R294" s="31" t="s">
        <v>6</v>
      </c>
      <c r="S294" s="31" t="s">
        <v>5</v>
      </c>
      <c r="T294" s="31" t="s">
        <v>2</v>
      </c>
      <c r="U294" s="31" t="s">
        <v>3</v>
      </c>
      <c r="V294" s="31" t="s">
        <v>8</v>
      </c>
      <c r="W294" s="31" t="s">
        <v>4</v>
      </c>
      <c r="X294" s="31" t="s">
        <v>5</v>
      </c>
      <c r="Y294" s="31" t="s">
        <v>6</v>
      </c>
      <c r="Z294" s="31" t="s">
        <v>5</v>
      </c>
      <c r="AA294" s="31" t="s">
        <v>2</v>
      </c>
      <c r="AB294" s="31" t="s">
        <v>3</v>
      </c>
      <c r="AC294" s="31" t="s">
        <v>8</v>
      </c>
      <c r="AD294" s="31" t="s">
        <v>4</v>
      </c>
      <c r="AE294" s="31" t="s">
        <v>5</v>
      </c>
      <c r="AF294" s="31" t="s">
        <v>6</v>
      </c>
      <c r="AG294" s="31" t="s">
        <v>5</v>
      </c>
      <c r="AH294" s="31" t="s">
        <v>2</v>
      </c>
    </row>
    <row r="295" spans="1:34" s="33" customFormat="1" hidden="1" x14ac:dyDescent="0.25">
      <c r="A295" s="30"/>
      <c r="B295" s="30">
        <v>39326</v>
      </c>
      <c r="C295" s="28">
        <v>9</v>
      </c>
      <c r="D295" s="31" t="s">
        <v>3</v>
      </c>
      <c r="E295" s="31" t="s">
        <v>8</v>
      </c>
      <c r="F295" s="31" t="s">
        <v>4</v>
      </c>
      <c r="G295" s="31" t="s">
        <v>5</v>
      </c>
      <c r="H295" s="31" t="s">
        <v>6</v>
      </c>
      <c r="I295" s="31" t="s">
        <v>7</v>
      </c>
      <c r="J295" s="31" t="s">
        <v>2</v>
      </c>
      <c r="K295" s="31" t="s">
        <v>3</v>
      </c>
      <c r="L295" s="31" t="s">
        <v>8</v>
      </c>
      <c r="M295" s="31" t="s">
        <v>4</v>
      </c>
      <c r="N295" s="31" t="s">
        <v>5</v>
      </c>
      <c r="O295" s="31" t="s">
        <v>6</v>
      </c>
      <c r="P295" s="31" t="s">
        <v>7</v>
      </c>
      <c r="Q295" s="31" t="s">
        <v>2</v>
      </c>
      <c r="R295" s="31" t="s">
        <v>3</v>
      </c>
      <c r="S295" s="31" t="s">
        <v>8</v>
      </c>
      <c r="T295" s="31" t="s">
        <v>4</v>
      </c>
      <c r="U295" s="31" t="s">
        <v>5</v>
      </c>
      <c r="V295" s="31" t="s">
        <v>6</v>
      </c>
      <c r="W295" s="31" t="s">
        <v>7</v>
      </c>
      <c r="X295" s="31" t="s">
        <v>2</v>
      </c>
      <c r="Y295" s="31" t="s">
        <v>3</v>
      </c>
      <c r="Z295" s="31" t="s">
        <v>8</v>
      </c>
      <c r="AA295" s="31" t="s">
        <v>4</v>
      </c>
      <c r="AB295" s="31" t="s">
        <v>5</v>
      </c>
      <c r="AC295" s="31" t="s">
        <v>6</v>
      </c>
      <c r="AD295" s="31" t="s">
        <v>7</v>
      </c>
      <c r="AE295" s="31" t="s">
        <v>2</v>
      </c>
      <c r="AF295" s="31" t="s">
        <v>3</v>
      </c>
      <c r="AG295" s="31" t="s">
        <v>8</v>
      </c>
      <c r="AH295" s="31" t="s">
        <v>10</v>
      </c>
    </row>
    <row r="296" spans="1:34" s="33" customFormat="1" hidden="1" x14ac:dyDescent="0.25">
      <c r="A296" s="30"/>
      <c r="B296" s="30">
        <v>39356</v>
      </c>
      <c r="C296" s="28">
        <v>10</v>
      </c>
      <c r="D296" s="31" t="s">
        <v>4</v>
      </c>
      <c r="E296" s="31" t="s">
        <v>5</v>
      </c>
      <c r="F296" s="31" t="s">
        <v>6</v>
      </c>
      <c r="G296" s="31" t="s">
        <v>7</v>
      </c>
      <c r="H296" s="31" t="s">
        <v>2</v>
      </c>
      <c r="I296" s="31" t="s">
        <v>3</v>
      </c>
      <c r="J296" s="31" t="s">
        <v>8</v>
      </c>
      <c r="K296" s="31" t="s">
        <v>4</v>
      </c>
      <c r="L296" s="31" t="s">
        <v>5</v>
      </c>
      <c r="M296" s="31" t="s">
        <v>6</v>
      </c>
      <c r="N296" s="31" t="s">
        <v>7</v>
      </c>
      <c r="O296" s="31" t="s">
        <v>2</v>
      </c>
      <c r="P296" s="31" t="s">
        <v>3</v>
      </c>
      <c r="Q296" s="31" t="s">
        <v>8</v>
      </c>
      <c r="R296" s="31" t="s">
        <v>4</v>
      </c>
      <c r="S296" s="31" t="s">
        <v>5</v>
      </c>
      <c r="T296" s="31" t="s">
        <v>6</v>
      </c>
      <c r="U296" s="31" t="s">
        <v>7</v>
      </c>
      <c r="V296" s="31" t="s">
        <v>2</v>
      </c>
      <c r="W296" s="31" t="s">
        <v>3</v>
      </c>
      <c r="X296" s="31" t="s">
        <v>8</v>
      </c>
      <c r="Y296" s="31" t="s">
        <v>4</v>
      </c>
      <c r="Z296" s="31" t="s">
        <v>5</v>
      </c>
      <c r="AA296" s="31" t="s">
        <v>6</v>
      </c>
      <c r="AB296" s="31" t="s">
        <v>7</v>
      </c>
      <c r="AC296" s="31" t="s">
        <v>2</v>
      </c>
      <c r="AD296" s="31" t="s">
        <v>3</v>
      </c>
      <c r="AE296" s="31" t="s">
        <v>8</v>
      </c>
      <c r="AF296" s="31" t="s">
        <v>4</v>
      </c>
      <c r="AG296" s="31" t="s">
        <v>5</v>
      </c>
      <c r="AH296" s="31" t="s">
        <v>6</v>
      </c>
    </row>
    <row r="297" spans="1:34" s="33" customFormat="1" hidden="1" x14ac:dyDescent="0.25">
      <c r="A297" s="30"/>
      <c r="B297" s="30">
        <v>39387</v>
      </c>
      <c r="C297" s="28">
        <v>11</v>
      </c>
      <c r="D297" s="31" t="s">
        <v>7</v>
      </c>
      <c r="E297" s="31" t="s">
        <v>2</v>
      </c>
      <c r="F297" s="31" t="s">
        <v>3</v>
      </c>
      <c r="G297" s="31" t="s">
        <v>8</v>
      </c>
      <c r="H297" s="31" t="s">
        <v>4</v>
      </c>
      <c r="I297" s="31" t="s">
        <v>7</v>
      </c>
      <c r="J297" s="31" t="s">
        <v>6</v>
      </c>
      <c r="K297" s="31" t="s">
        <v>7</v>
      </c>
      <c r="L297" s="31" t="s">
        <v>2</v>
      </c>
      <c r="M297" s="31" t="s">
        <v>3</v>
      </c>
      <c r="N297" s="31" t="s">
        <v>8</v>
      </c>
      <c r="O297" s="31" t="s">
        <v>4</v>
      </c>
      <c r="P297" s="31" t="s">
        <v>7</v>
      </c>
      <c r="Q297" s="31" t="s">
        <v>6</v>
      </c>
      <c r="R297" s="31" t="s">
        <v>7</v>
      </c>
      <c r="S297" s="31" t="s">
        <v>2</v>
      </c>
      <c r="T297" s="31" t="s">
        <v>3</v>
      </c>
      <c r="U297" s="31" t="s">
        <v>8</v>
      </c>
      <c r="V297" s="31" t="s">
        <v>4</v>
      </c>
      <c r="W297" s="31" t="s">
        <v>7</v>
      </c>
      <c r="X297" s="31" t="s">
        <v>6</v>
      </c>
      <c r="Y297" s="31" t="s">
        <v>7</v>
      </c>
      <c r="Z297" s="31" t="s">
        <v>2</v>
      </c>
      <c r="AA297" s="31" t="s">
        <v>3</v>
      </c>
      <c r="AB297" s="31" t="s">
        <v>8</v>
      </c>
      <c r="AC297" s="31" t="s">
        <v>4</v>
      </c>
      <c r="AD297" s="31" t="s">
        <v>7</v>
      </c>
      <c r="AE297" s="31" t="s">
        <v>6</v>
      </c>
      <c r="AF297" s="31" t="s">
        <v>7</v>
      </c>
      <c r="AG297" s="31" t="s">
        <v>2</v>
      </c>
      <c r="AH297" s="31" t="s">
        <v>10</v>
      </c>
    </row>
    <row r="298" spans="1:34" s="33" customFormat="1" ht="21" hidden="1" customHeight="1" x14ac:dyDescent="0.25">
      <c r="A298" s="30"/>
      <c r="B298" s="30">
        <v>39417</v>
      </c>
      <c r="C298" s="28">
        <v>12</v>
      </c>
      <c r="D298" s="31" t="s">
        <v>3</v>
      </c>
      <c r="E298" s="31" t="s">
        <v>8</v>
      </c>
      <c r="F298" s="31" t="s">
        <v>4</v>
      </c>
      <c r="G298" s="31" t="s">
        <v>5</v>
      </c>
      <c r="H298" s="31" t="s">
        <v>6</v>
      </c>
      <c r="I298" s="31" t="s">
        <v>7</v>
      </c>
      <c r="J298" s="31" t="s">
        <v>2</v>
      </c>
      <c r="K298" s="31" t="s">
        <v>3</v>
      </c>
      <c r="L298" s="31" t="s">
        <v>8</v>
      </c>
      <c r="M298" s="31" t="s">
        <v>4</v>
      </c>
      <c r="N298" s="31" t="s">
        <v>5</v>
      </c>
      <c r="O298" s="31" t="s">
        <v>6</v>
      </c>
      <c r="P298" s="31" t="s">
        <v>7</v>
      </c>
      <c r="Q298" s="31" t="s">
        <v>2</v>
      </c>
      <c r="R298" s="31" t="s">
        <v>3</v>
      </c>
      <c r="S298" s="31" t="s">
        <v>8</v>
      </c>
      <c r="T298" s="31" t="s">
        <v>4</v>
      </c>
      <c r="U298" s="31" t="s">
        <v>5</v>
      </c>
      <c r="V298" s="31" t="s">
        <v>6</v>
      </c>
      <c r="W298" s="31" t="s">
        <v>7</v>
      </c>
      <c r="X298" s="31" t="s">
        <v>2</v>
      </c>
      <c r="Y298" s="31" t="s">
        <v>3</v>
      </c>
      <c r="Z298" s="31" t="s">
        <v>8</v>
      </c>
      <c r="AA298" s="31" t="s">
        <v>4</v>
      </c>
      <c r="AB298" s="31" t="s">
        <v>5</v>
      </c>
      <c r="AC298" s="31" t="s">
        <v>6</v>
      </c>
      <c r="AD298" s="31" t="s">
        <v>7</v>
      </c>
      <c r="AE298" s="31" t="s">
        <v>2</v>
      </c>
      <c r="AF298" s="31" t="s">
        <v>3</v>
      </c>
      <c r="AG298" s="31" t="s">
        <v>8</v>
      </c>
      <c r="AH298" s="31" t="s">
        <v>4</v>
      </c>
    </row>
    <row r="299" spans="1:34" s="33" customFormat="1" ht="18" hidden="1" customHeight="1" x14ac:dyDescent="0.25">
      <c r="A299" s="30">
        <f>COUNTIF(A6:A286,"*o*")</f>
        <v>1</v>
      </c>
      <c r="B299" s="29"/>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row>
    <row r="300" spans="1:34" s="33" customFormat="1" ht="18" hidden="1" customHeight="1" x14ac:dyDescent="0.25">
      <c r="A300" s="30"/>
      <c r="B300" s="29"/>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row>
    <row r="301" spans="1:34" s="33" customFormat="1" ht="18" hidden="1" customHeight="1" x14ac:dyDescent="0.25">
      <c r="A301" s="30"/>
      <c r="B301" s="29"/>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row>
    <row r="302" spans="1:34" ht="18" hidden="1" customHeight="1" x14ac:dyDescent="0.2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7"/>
    </row>
    <row r="303" spans="1:34" ht="18" customHeight="1" x14ac:dyDescent="0.2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7"/>
    </row>
    <row r="304" spans="1:34" ht="18" customHeight="1" x14ac:dyDescent="0.2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7"/>
    </row>
    <row r="305" spans="4:34" ht="18" customHeight="1" x14ac:dyDescent="0.2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7"/>
    </row>
    <row r="306" spans="4:34" ht="18" customHeight="1" x14ac:dyDescent="0.2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7"/>
    </row>
    <row r="307" spans="4:34" ht="18" customHeight="1" x14ac:dyDescent="0.2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7"/>
    </row>
    <row r="308" spans="4:34" ht="18" customHeight="1" x14ac:dyDescent="0.2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7"/>
    </row>
    <row r="309" spans="4:34" ht="18" customHeight="1" x14ac:dyDescent="0.2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7"/>
    </row>
    <row r="310" spans="4:34" ht="18" customHeight="1" x14ac:dyDescent="0.2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7"/>
    </row>
    <row r="311" spans="4:34" ht="18" customHeight="1" x14ac:dyDescent="0.2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7"/>
    </row>
    <row r="312" spans="4:34" ht="18" customHeight="1" x14ac:dyDescent="0.2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7"/>
    </row>
    <row r="313" spans="4:34" ht="18" customHeight="1" x14ac:dyDescent="0.2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7"/>
    </row>
    <row r="314" spans="4:34" ht="18" customHeight="1" x14ac:dyDescent="0.2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7"/>
    </row>
    <row r="315" spans="4:34" ht="18" customHeight="1" x14ac:dyDescent="0.2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7"/>
    </row>
    <row r="316" spans="4:34" ht="18" customHeight="1" x14ac:dyDescent="0.2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7"/>
    </row>
    <row r="317" spans="4:34" ht="18" customHeight="1" x14ac:dyDescent="0.2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7"/>
    </row>
    <row r="318" spans="4:34" ht="18" customHeight="1" x14ac:dyDescent="0.2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7"/>
    </row>
    <row r="319" spans="4:34" ht="18" customHeight="1" x14ac:dyDescent="0.2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7"/>
    </row>
    <row r="320" spans="4:34" ht="18" customHeight="1" x14ac:dyDescent="0.2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7"/>
    </row>
    <row r="321" spans="4:34" ht="18" customHeight="1" x14ac:dyDescent="0.2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7"/>
    </row>
    <row r="322" spans="4:34" ht="18" customHeight="1" x14ac:dyDescent="0.2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7"/>
    </row>
    <row r="323" spans="4:34" ht="18" customHeight="1" x14ac:dyDescent="0.2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7"/>
    </row>
    <row r="324" spans="4:34" ht="18" customHeight="1" x14ac:dyDescent="0.2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7"/>
    </row>
    <row r="325" spans="4:34" ht="18" customHeight="1" x14ac:dyDescent="0.2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7"/>
    </row>
    <row r="326" spans="4:34" ht="18" customHeight="1" x14ac:dyDescent="0.2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7"/>
    </row>
    <row r="327" spans="4:34" ht="18" customHeight="1" x14ac:dyDescent="0.2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7"/>
    </row>
    <row r="328" spans="4:34" ht="18" customHeight="1" x14ac:dyDescent="0.2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7"/>
    </row>
    <row r="329" spans="4:34" ht="18" customHeight="1" x14ac:dyDescent="0.2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7"/>
    </row>
    <row r="330" spans="4:34" ht="18" customHeight="1" x14ac:dyDescent="0.2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7"/>
    </row>
    <row r="331" spans="4:34" ht="18" customHeight="1" x14ac:dyDescent="0.2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7"/>
    </row>
    <row r="332" spans="4:34" ht="18" customHeight="1" x14ac:dyDescent="0.2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7"/>
    </row>
    <row r="333" spans="4:34" ht="18" customHeight="1" x14ac:dyDescent="0.2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7"/>
    </row>
    <row r="334" spans="4:34" ht="18" customHeight="1" x14ac:dyDescent="0.2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7"/>
    </row>
    <row r="335" spans="4:34" ht="18" customHeight="1" x14ac:dyDescent="0.2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7"/>
    </row>
    <row r="336" spans="4:34" ht="18" customHeight="1" x14ac:dyDescent="0.2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7"/>
    </row>
    <row r="337" spans="4:34" ht="18" customHeight="1" x14ac:dyDescent="0.2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7"/>
    </row>
    <row r="338" spans="4:34" ht="18" customHeight="1" x14ac:dyDescent="0.2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7"/>
    </row>
    <row r="339" spans="4:34" ht="18" customHeight="1" x14ac:dyDescent="0.2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7"/>
    </row>
    <row r="340" spans="4:34" ht="18" customHeight="1" x14ac:dyDescent="0.2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7"/>
    </row>
    <row r="341" spans="4:34" ht="18" customHeight="1" x14ac:dyDescent="0.2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7"/>
    </row>
    <row r="342" spans="4:34" ht="18" customHeight="1" x14ac:dyDescent="0.2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7"/>
    </row>
    <row r="343" spans="4:34" ht="18" customHeight="1" x14ac:dyDescent="0.2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7"/>
    </row>
    <row r="344" spans="4:34" ht="18" customHeight="1" x14ac:dyDescent="0.2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7"/>
    </row>
    <row r="345" spans="4:34" ht="18" customHeight="1" x14ac:dyDescent="0.2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7"/>
    </row>
    <row r="346" spans="4:34" ht="18" customHeight="1" x14ac:dyDescent="0.2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7"/>
    </row>
    <row r="347" spans="4:34" ht="18" customHeight="1" x14ac:dyDescent="0.2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7"/>
    </row>
    <row r="348" spans="4:34" ht="18" customHeight="1" x14ac:dyDescent="0.2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7"/>
    </row>
    <row r="349" spans="4:34" ht="18" customHeight="1" x14ac:dyDescent="0.2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7"/>
    </row>
    <row r="350" spans="4:34" ht="18" customHeight="1" x14ac:dyDescent="0.2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7"/>
    </row>
    <row r="351" spans="4:34" ht="18" customHeight="1" x14ac:dyDescent="0.2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7"/>
    </row>
    <row r="352" spans="4:34" ht="18" customHeight="1" x14ac:dyDescent="0.2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7"/>
    </row>
    <row r="353" spans="4:34" ht="18" customHeight="1" x14ac:dyDescent="0.2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7"/>
    </row>
    <row r="354" spans="4:34" ht="18" customHeight="1" x14ac:dyDescent="0.2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7"/>
    </row>
    <row r="355" spans="4:34" ht="18" customHeight="1" x14ac:dyDescent="0.2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7"/>
    </row>
    <row r="356" spans="4:34" ht="18" customHeight="1" x14ac:dyDescent="0.2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7"/>
    </row>
    <row r="357" spans="4:34" ht="18" customHeight="1" x14ac:dyDescent="0.2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7"/>
    </row>
    <row r="358" spans="4:34" ht="18" customHeight="1" x14ac:dyDescent="0.2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7"/>
    </row>
    <row r="359" spans="4:34" ht="18" customHeight="1" x14ac:dyDescent="0.2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7"/>
    </row>
    <row r="360" spans="4:34" ht="18" customHeight="1" x14ac:dyDescent="0.2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7"/>
    </row>
    <row r="361" spans="4:34" ht="18" customHeight="1" x14ac:dyDescent="0.2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7"/>
    </row>
    <row r="362" spans="4:34" ht="18" customHeight="1" x14ac:dyDescent="0.2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7"/>
    </row>
    <row r="363" spans="4:34" ht="18" customHeight="1" x14ac:dyDescent="0.2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7"/>
    </row>
    <row r="364" spans="4:34" ht="18" customHeight="1" x14ac:dyDescent="0.2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7"/>
    </row>
    <row r="365" spans="4:34" ht="18" customHeight="1" x14ac:dyDescent="0.2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7"/>
    </row>
    <row r="366" spans="4:34" ht="18" customHeight="1" x14ac:dyDescent="0.2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7"/>
    </row>
    <row r="367" spans="4:34" ht="18" customHeight="1" x14ac:dyDescent="0.2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7"/>
    </row>
    <row r="368" spans="4:34" ht="18" customHeight="1" x14ac:dyDescent="0.2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7"/>
    </row>
    <row r="369" spans="4:34" ht="18" customHeight="1" x14ac:dyDescent="0.2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7"/>
    </row>
    <row r="370" spans="4:34" ht="18" customHeight="1" x14ac:dyDescent="0.2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7"/>
    </row>
    <row r="371" spans="4:34" ht="18" customHeight="1" x14ac:dyDescent="0.2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7"/>
    </row>
    <row r="372" spans="4:34" ht="18" customHeight="1" x14ac:dyDescent="0.2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7"/>
    </row>
    <row r="373" spans="4:34" ht="18" customHeight="1" x14ac:dyDescent="0.2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7"/>
    </row>
    <row r="374" spans="4:34" ht="18" customHeight="1" x14ac:dyDescent="0.2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7"/>
    </row>
    <row r="375" spans="4:34" ht="18" customHeight="1" x14ac:dyDescent="0.2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7"/>
    </row>
    <row r="376" spans="4:34" ht="18" customHeight="1" x14ac:dyDescent="0.2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7"/>
    </row>
    <row r="377" spans="4:34" ht="18" customHeight="1" x14ac:dyDescent="0.2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7"/>
    </row>
    <row r="378" spans="4:34" ht="18" customHeight="1" x14ac:dyDescent="0.2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7"/>
    </row>
    <row r="379" spans="4:34" ht="18" customHeight="1" x14ac:dyDescent="0.2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7"/>
    </row>
    <row r="380" spans="4:34" ht="18" customHeight="1" x14ac:dyDescent="0.2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7"/>
    </row>
    <row r="381" spans="4:34" ht="18" customHeight="1" x14ac:dyDescent="0.2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7"/>
    </row>
    <row r="382" spans="4:34" ht="18" customHeight="1" x14ac:dyDescent="0.2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7"/>
    </row>
    <row r="383" spans="4:34" ht="18" customHeight="1" x14ac:dyDescent="0.2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7"/>
    </row>
    <row r="384" spans="4:34" ht="18" customHeight="1" x14ac:dyDescent="0.2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7"/>
    </row>
    <row r="385" spans="4:34" ht="18" customHeight="1" x14ac:dyDescent="0.2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7"/>
    </row>
    <row r="386" spans="4:34" ht="18" customHeight="1" x14ac:dyDescent="0.2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7"/>
    </row>
    <row r="387" spans="4:34" ht="18" customHeight="1" x14ac:dyDescent="0.2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7"/>
    </row>
    <row r="388" spans="4:34" ht="18" customHeight="1" x14ac:dyDescent="0.2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7"/>
    </row>
    <row r="389" spans="4:34" ht="18" customHeight="1" x14ac:dyDescent="0.2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7"/>
    </row>
    <row r="390" spans="4:34" ht="18" customHeight="1" x14ac:dyDescent="0.2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7"/>
    </row>
    <row r="391" spans="4:34" ht="18" customHeight="1" x14ac:dyDescent="0.2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7"/>
    </row>
    <row r="392" spans="4:34" ht="18" customHeight="1" x14ac:dyDescent="0.2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7"/>
    </row>
    <row r="393" spans="4:34" ht="18" customHeight="1" x14ac:dyDescent="0.2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7"/>
    </row>
    <row r="394" spans="4:34" ht="18" customHeight="1" x14ac:dyDescent="0.2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7"/>
    </row>
    <row r="395" spans="4:34" ht="18" customHeight="1" x14ac:dyDescent="0.2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7"/>
    </row>
    <row r="396" spans="4:34" ht="18" customHeight="1" x14ac:dyDescent="0.2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7"/>
    </row>
    <row r="397" spans="4:34" ht="18" customHeight="1" x14ac:dyDescent="0.2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7"/>
    </row>
    <row r="398" spans="4:34" ht="18" customHeight="1" x14ac:dyDescent="0.2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7"/>
    </row>
    <row r="399" spans="4:34" ht="18" customHeight="1" x14ac:dyDescent="0.2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7"/>
    </row>
    <row r="400" spans="4:34" ht="18" customHeight="1" x14ac:dyDescent="0.2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7"/>
    </row>
    <row r="401" spans="4:34" ht="18" customHeight="1" x14ac:dyDescent="0.2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7"/>
    </row>
    <row r="402" spans="4:34" ht="18" customHeight="1" x14ac:dyDescent="0.2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7"/>
    </row>
    <row r="403" spans="4:34" ht="18" customHeight="1" x14ac:dyDescent="0.2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7"/>
    </row>
    <row r="404" spans="4:34" ht="18" customHeight="1" x14ac:dyDescent="0.2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7"/>
    </row>
    <row r="405" spans="4:34" ht="18" customHeight="1" x14ac:dyDescent="0.2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7"/>
    </row>
    <row r="406" spans="4:34" ht="18" customHeight="1" x14ac:dyDescent="0.2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7"/>
    </row>
    <row r="407" spans="4:34" ht="18" customHeight="1" x14ac:dyDescent="0.2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7"/>
    </row>
    <row r="408" spans="4:34" ht="18" customHeight="1" x14ac:dyDescent="0.2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7"/>
    </row>
    <row r="409" spans="4:34" ht="18" customHeight="1" x14ac:dyDescent="0.2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7"/>
    </row>
    <row r="410" spans="4:34" ht="18" customHeight="1" x14ac:dyDescent="0.2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7"/>
    </row>
    <row r="411" spans="4:34" ht="18" customHeight="1" x14ac:dyDescent="0.2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7"/>
    </row>
    <row r="412" spans="4:34" ht="18" customHeight="1" x14ac:dyDescent="0.2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7"/>
    </row>
    <row r="413" spans="4:34" ht="18" customHeight="1" x14ac:dyDescent="0.2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7"/>
    </row>
    <row r="414" spans="4:34" ht="18" customHeight="1" x14ac:dyDescent="0.2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7"/>
    </row>
    <row r="415" spans="4:34" ht="18" customHeight="1" x14ac:dyDescent="0.2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7"/>
    </row>
    <row r="416" spans="4:34" ht="18" customHeight="1" x14ac:dyDescent="0.2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7"/>
    </row>
    <row r="417" spans="4:34" ht="18" customHeight="1" x14ac:dyDescent="0.2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7"/>
    </row>
    <row r="418" spans="4:34" ht="18" customHeight="1" x14ac:dyDescent="0.2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7"/>
    </row>
    <row r="419" spans="4:34" ht="18" customHeight="1" x14ac:dyDescent="0.2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7"/>
    </row>
    <row r="420" spans="4:34" ht="18" customHeight="1" x14ac:dyDescent="0.2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7"/>
    </row>
    <row r="421" spans="4:34" ht="18" customHeight="1" x14ac:dyDescent="0.2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7"/>
    </row>
    <row r="422" spans="4:34" ht="18" customHeight="1" x14ac:dyDescent="0.2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7"/>
    </row>
    <row r="423" spans="4:34" ht="18" customHeight="1" x14ac:dyDescent="0.2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7"/>
    </row>
    <row r="424" spans="4:34" ht="18" customHeight="1" x14ac:dyDescent="0.2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7"/>
    </row>
    <row r="425" spans="4:34" ht="18" customHeight="1" x14ac:dyDescent="0.2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7"/>
    </row>
    <row r="426" spans="4:34" ht="18" customHeight="1" x14ac:dyDescent="0.2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7"/>
    </row>
    <row r="427" spans="4:34" ht="18" customHeight="1" x14ac:dyDescent="0.2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7"/>
    </row>
    <row r="428" spans="4:34" ht="18" customHeight="1" x14ac:dyDescent="0.2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7"/>
    </row>
    <row r="429" spans="4:34" ht="18" customHeight="1" x14ac:dyDescent="0.2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7"/>
    </row>
    <row r="430" spans="4:34" ht="18" customHeight="1" x14ac:dyDescent="0.2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7"/>
    </row>
    <row r="431" spans="4:34" ht="18" customHeight="1" x14ac:dyDescent="0.2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7"/>
    </row>
    <row r="432" spans="4:34" ht="18" customHeight="1" x14ac:dyDescent="0.2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7"/>
    </row>
    <row r="433" spans="4:34" ht="18" customHeight="1" x14ac:dyDescent="0.2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7"/>
    </row>
    <row r="434" spans="4:34" ht="18" customHeight="1" x14ac:dyDescent="0.2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7"/>
    </row>
    <row r="435" spans="4:34" ht="18" customHeight="1" x14ac:dyDescent="0.2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7"/>
    </row>
    <row r="436" spans="4:34" ht="18" customHeight="1" x14ac:dyDescent="0.2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7"/>
    </row>
    <row r="437" spans="4:34" ht="18" customHeight="1" x14ac:dyDescent="0.2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7"/>
    </row>
    <row r="438" spans="4:34" ht="18" customHeight="1" x14ac:dyDescent="0.2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7"/>
    </row>
    <row r="439" spans="4:34" ht="18" customHeight="1" x14ac:dyDescent="0.2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7"/>
    </row>
    <row r="440" spans="4:34" ht="18" customHeight="1" x14ac:dyDescent="0.2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7"/>
    </row>
    <row r="441" spans="4:34" ht="18" customHeight="1" x14ac:dyDescent="0.2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7"/>
    </row>
    <row r="442" spans="4:34" ht="18" customHeight="1" x14ac:dyDescent="0.2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7"/>
    </row>
    <row r="443" spans="4:34" ht="18" customHeight="1" x14ac:dyDescent="0.2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7"/>
    </row>
    <row r="444" spans="4:34" ht="18" customHeight="1" x14ac:dyDescent="0.2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7"/>
    </row>
    <row r="445" spans="4:34" ht="18" customHeight="1" x14ac:dyDescent="0.2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7"/>
    </row>
    <row r="446" spans="4:34" ht="18" customHeight="1" x14ac:dyDescent="0.2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7"/>
    </row>
    <row r="447" spans="4:34" ht="18" customHeight="1" x14ac:dyDescent="0.2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7"/>
    </row>
    <row r="448" spans="4:34" ht="18" customHeight="1" x14ac:dyDescent="0.2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7"/>
    </row>
    <row r="449" spans="4:34" ht="18" customHeight="1" x14ac:dyDescent="0.2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7"/>
    </row>
    <row r="450" spans="4:34" ht="18" customHeight="1" x14ac:dyDescent="0.2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7"/>
    </row>
    <row r="451" spans="4:34" ht="18" customHeight="1" x14ac:dyDescent="0.2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7"/>
    </row>
    <row r="452" spans="4:34" ht="18" customHeight="1" x14ac:dyDescent="0.2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7"/>
    </row>
    <row r="453" spans="4:34" ht="18" customHeight="1" x14ac:dyDescent="0.2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7"/>
    </row>
    <row r="454" spans="4:34" ht="18" customHeight="1" x14ac:dyDescent="0.2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7"/>
    </row>
    <row r="455" spans="4:34" ht="18" customHeight="1" x14ac:dyDescent="0.2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7"/>
    </row>
    <row r="456" spans="4:34" ht="18" customHeight="1" x14ac:dyDescent="0.2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7"/>
    </row>
    <row r="457" spans="4:34" ht="18" customHeight="1" x14ac:dyDescent="0.2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7"/>
    </row>
    <row r="458" spans="4:34" ht="18" customHeight="1" x14ac:dyDescent="0.2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7"/>
    </row>
    <row r="459" spans="4:34" ht="18" customHeight="1" x14ac:dyDescent="0.2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7"/>
    </row>
    <row r="460" spans="4:34" ht="18" customHeight="1" x14ac:dyDescent="0.2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7"/>
    </row>
    <row r="461" spans="4:34" ht="18" customHeight="1" x14ac:dyDescent="0.2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7"/>
    </row>
    <row r="462" spans="4:34" ht="18" customHeight="1" x14ac:dyDescent="0.2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7"/>
    </row>
    <row r="463" spans="4:34" ht="18" customHeight="1" x14ac:dyDescent="0.2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7"/>
    </row>
    <row r="464" spans="4:34" ht="18" customHeight="1" x14ac:dyDescent="0.2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7"/>
    </row>
    <row r="465" spans="4:34" ht="18" customHeight="1" x14ac:dyDescent="0.2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7"/>
    </row>
    <row r="466" spans="4:34" ht="18" customHeight="1" x14ac:dyDescent="0.2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7"/>
    </row>
    <row r="467" spans="4:34" ht="18" customHeight="1" x14ac:dyDescent="0.2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7"/>
    </row>
    <row r="468" spans="4:34" ht="18" customHeight="1" x14ac:dyDescent="0.2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7"/>
    </row>
    <row r="469" spans="4:34" ht="18" customHeight="1" x14ac:dyDescent="0.2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7"/>
    </row>
    <row r="470" spans="4:34" ht="18" customHeight="1" x14ac:dyDescent="0.2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7"/>
    </row>
    <row r="471" spans="4:34" ht="18" customHeight="1" x14ac:dyDescent="0.2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7"/>
    </row>
    <row r="472" spans="4:34" ht="18" customHeight="1" x14ac:dyDescent="0.2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7"/>
    </row>
    <row r="473" spans="4:34" ht="18" customHeight="1" x14ac:dyDescent="0.2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7"/>
    </row>
    <row r="474" spans="4:34" ht="18" customHeight="1" x14ac:dyDescent="0.2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7"/>
    </row>
    <row r="475" spans="4:34" ht="18" customHeight="1" x14ac:dyDescent="0.2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7"/>
    </row>
    <row r="476" spans="4:34" ht="18" customHeight="1" x14ac:dyDescent="0.2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7"/>
    </row>
    <row r="477" spans="4:34" ht="18" customHeight="1" x14ac:dyDescent="0.2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7"/>
    </row>
    <row r="478" spans="4:34" ht="18" customHeight="1" x14ac:dyDescent="0.2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7"/>
    </row>
    <row r="479" spans="4:34" ht="18" customHeight="1" x14ac:dyDescent="0.2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7"/>
    </row>
    <row r="480" spans="4:34" ht="18" customHeight="1" x14ac:dyDescent="0.2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7"/>
    </row>
    <row r="481" spans="4:34" ht="18" customHeight="1" x14ac:dyDescent="0.2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7"/>
    </row>
    <row r="482" spans="4:34" ht="18" customHeight="1" x14ac:dyDescent="0.2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7"/>
    </row>
    <row r="483" spans="4:34" ht="18" customHeight="1" x14ac:dyDescent="0.2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7"/>
    </row>
    <row r="484" spans="4:34" ht="18" customHeight="1" x14ac:dyDescent="0.2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7"/>
    </row>
    <row r="485" spans="4:34" ht="18" customHeight="1" x14ac:dyDescent="0.2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7"/>
    </row>
    <row r="486" spans="4:34" ht="18" customHeight="1" x14ac:dyDescent="0.2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7"/>
    </row>
    <row r="487" spans="4:34" ht="18" customHeight="1" x14ac:dyDescent="0.2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7"/>
    </row>
    <row r="488" spans="4:34" ht="18" customHeight="1" x14ac:dyDescent="0.2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7"/>
    </row>
    <row r="489" spans="4:34" ht="18" customHeight="1" x14ac:dyDescent="0.2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7"/>
    </row>
    <row r="490" spans="4:34" ht="18" customHeight="1" x14ac:dyDescent="0.2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7"/>
    </row>
    <row r="491" spans="4:34" ht="18" customHeight="1" x14ac:dyDescent="0.2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7"/>
    </row>
    <row r="492" spans="4:34" ht="18" customHeight="1" x14ac:dyDescent="0.2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7"/>
    </row>
    <row r="493" spans="4:34" ht="18" customHeight="1" x14ac:dyDescent="0.2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7"/>
    </row>
    <row r="494" spans="4:34" ht="18" customHeight="1" x14ac:dyDescent="0.2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7"/>
    </row>
    <row r="495" spans="4:34" ht="18" customHeight="1" x14ac:dyDescent="0.2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7"/>
    </row>
    <row r="496" spans="4:34" ht="18" customHeight="1" x14ac:dyDescent="0.2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7"/>
    </row>
    <row r="497" spans="4:34" ht="18" customHeight="1" x14ac:dyDescent="0.2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7"/>
    </row>
    <row r="498" spans="4:34" ht="18" customHeight="1" x14ac:dyDescent="0.2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7"/>
    </row>
    <row r="499" spans="4:34" ht="18" customHeight="1" x14ac:dyDescent="0.2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7"/>
    </row>
    <row r="500" spans="4:34" ht="18" customHeight="1" x14ac:dyDescent="0.2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7"/>
    </row>
    <row r="501" spans="4:34" ht="18" customHeight="1" x14ac:dyDescent="0.2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7"/>
    </row>
    <row r="502" spans="4:34" ht="18" customHeight="1" x14ac:dyDescent="0.2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7"/>
    </row>
    <row r="503" spans="4:34" ht="18" customHeight="1" x14ac:dyDescent="0.2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7"/>
    </row>
    <row r="504" spans="4:34" ht="18" customHeight="1" x14ac:dyDescent="0.2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7"/>
    </row>
    <row r="505" spans="4:34" ht="18" customHeight="1" x14ac:dyDescent="0.2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7"/>
    </row>
    <row r="506" spans="4:34" ht="18" customHeight="1" x14ac:dyDescent="0.2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7"/>
    </row>
    <row r="507" spans="4:34" ht="18" customHeight="1" x14ac:dyDescent="0.2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7"/>
    </row>
    <row r="508" spans="4:34" ht="18" customHeight="1" x14ac:dyDescent="0.2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7"/>
    </row>
    <row r="509" spans="4:34" ht="18" customHeight="1" x14ac:dyDescent="0.2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7"/>
    </row>
    <row r="510" spans="4:34" ht="18" customHeight="1" x14ac:dyDescent="0.2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7"/>
    </row>
    <row r="511" spans="4:34" ht="18" customHeight="1" x14ac:dyDescent="0.2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7"/>
    </row>
    <row r="512" spans="4:34" ht="18" customHeight="1" x14ac:dyDescent="0.2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7"/>
    </row>
    <row r="513" spans="4:34" ht="18" customHeight="1" x14ac:dyDescent="0.2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7"/>
    </row>
    <row r="514" spans="4:34" ht="18" customHeight="1" x14ac:dyDescent="0.2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7"/>
    </row>
    <row r="515" spans="4:34" ht="18" customHeight="1" x14ac:dyDescent="0.2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7"/>
    </row>
    <row r="516" spans="4:34" ht="18" customHeight="1" x14ac:dyDescent="0.2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7"/>
    </row>
    <row r="517" spans="4:34" ht="18" customHeight="1" x14ac:dyDescent="0.2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7"/>
    </row>
    <row r="518" spans="4:34" ht="18" customHeight="1" x14ac:dyDescent="0.2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7"/>
    </row>
    <row r="519" spans="4:34" ht="18" customHeight="1" x14ac:dyDescent="0.2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7"/>
    </row>
    <row r="520" spans="4:34" ht="18" customHeight="1" x14ac:dyDescent="0.2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7"/>
    </row>
    <row r="521" spans="4:34" ht="18" customHeight="1" x14ac:dyDescent="0.2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7"/>
    </row>
    <row r="522" spans="4:34" ht="18" customHeight="1" x14ac:dyDescent="0.2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7"/>
    </row>
    <row r="523" spans="4:34" ht="18" customHeight="1" x14ac:dyDescent="0.2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7"/>
    </row>
    <row r="524" spans="4:34" ht="18" customHeight="1" x14ac:dyDescent="0.2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7"/>
    </row>
    <row r="525" spans="4:34" ht="18" customHeight="1" x14ac:dyDescent="0.2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7"/>
    </row>
    <row r="526" spans="4:34" ht="18" customHeight="1" x14ac:dyDescent="0.2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7"/>
    </row>
    <row r="527" spans="4:34" ht="18" customHeight="1" x14ac:dyDescent="0.2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7"/>
    </row>
    <row r="528" spans="4:34" ht="18" customHeight="1" x14ac:dyDescent="0.2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7"/>
    </row>
    <row r="529" spans="4:34" ht="18" customHeight="1" x14ac:dyDescent="0.2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7"/>
    </row>
    <row r="530" spans="4:34" ht="18" customHeight="1" x14ac:dyDescent="0.2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7"/>
    </row>
    <row r="531" spans="4:34" ht="18" customHeight="1" x14ac:dyDescent="0.2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7"/>
    </row>
    <row r="532" spans="4:34" ht="18" customHeight="1" x14ac:dyDescent="0.2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7"/>
    </row>
    <row r="533" spans="4:34" ht="18" customHeight="1" x14ac:dyDescent="0.2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7"/>
    </row>
    <row r="534" spans="4:34" ht="18" customHeight="1" x14ac:dyDescent="0.2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7"/>
    </row>
    <row r="535" spans="4:34" ht="18" customHeight="1" x14ac:dyDescent="0.2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7"/>
    </row>
    <row r="536" spans="4:34" ht="18" customHeight="1" x14ac:dyDescent="0.2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7"/>
    </row>
    <row r="537" spans="4:34" ht="18" customHeight="1" x14ac:dyDescent="0.2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7"/>
    </row>
    <row r="538" spans="4:34" ht="18" customHeight="1" x14ac:dyDescent="0.2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7"/>
    </row>
    <row r="539" spans="4:34" ht="18" customHeight="1" x14ac:dyDescent="0.2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7"/>
    </row>
    <row r="540" spans="4:34" ht="18" customHeight="1" x14ac:dyDescent="0.2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7"/>
    </row>
    <row r="541" spans="4:34" ht="18" customHeight="1" x14ac:dyDescent="0.2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7"/>
    </row>
    <row r="542" spans="4:34" ht="18" customHeight="1" x14ac:dyDescent="0.2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7"/>
    </row>
    <row r="543" spans="4:34" ht="18" customHeight="1" x14ac:dyDescent="0.2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7"/>
    </row>
    <row r="544" spans="4:34" ht="18" customHeight="1" x14ac:dyDescent="0.2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7"/>
    </row>
    <row r="545" spans="4:34" ht="18" customHeight="1" x14ac:dyDescent="0.2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7"/>
    </row>
    <row r="546" spans="4:34" ht="18" customHeight="1" x14ac:dyDescent="0.2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7"/>
    </row>
    <row r="547" spans="4:34" ht="18" customHeight="1" x14ac:dyDescent="0.2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7"/>
    </row>
    <row r="548" spans="4:34" ht="18" customHeight="1" x14ac:dyDescent="0.2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7"/>
    </row>
    <row r="549" spans="4:34" ht="18" customHeight="1" x14ac:dyDescent="0.2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7"/>
    </row>
    <row r="550" spans="4:34" ht="18" customHeight="1" x14ac:dyDescent="0.2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7"/>
    </row>
    <row r="551" spans="4:34" ht="18" customHeight="1" x14ac:dyDescent="0.2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7"/>
    </row>
    <row r="552" spans="4:34" ht="18" customHeight="1" x14ac:dyDescent="0.2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7"/>
    </row>
    <row r="553" spans="4:34" ht="18" customHeight="1" x14ac:dyDescent="0.2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7"/>
    </row>
    <row r="554" spans="4:34" ht="18" customHeight="1" x14ac:dyDescent="0.2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7"/>
    </row>
    <row r="555" spans="4:34" ht="18" customHeight="1" x14ac:dyDescent="0.2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7"/>
    </row>
    <row r="556" spans="4:34" x14ac:dyDescent="0.2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7"/>
    </row>
    <row r="557" spans="4:34" x14ac:dyDescent="0.2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7"/>
    </row>
    <row r="558" spans="4:34" x14ac:dyDescent="0.2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7"/>
    </row>
    <row r="559" spans="4:34" x14ac:dyDescent="0.2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7"/>
    </row>
    <row r="560" spans="4:34" x14ac:dyDescent="0.2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7"/>
    </row>
    <row r="561" spans="4:34" x14ac:dyDescent="0.2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7"/>
    </row>
    <row r="562" spans="4:34" x14ac:dyDescent="0.2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7"/>
    </row>
    <row r="563" spans="4:34" x14ac:dyDescent="0.2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7"/>
    </row>
    <row r="564" spans="4:34" x14ac:dyDescent="0.2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7"/>
    </row>
    <row r="565" spans="4:34" x14ac:dyDescent="0.2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7"/>
    </row>
    <row r="566" spans="4:34" x14ac:dyDescent="0.2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7"/>
    </row>
    <row r="567" spans="4:34" x14ac:dyDescent="0.2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7"/>
    </row>
    <row r="568" spans="4:34" x14ac:dyDescent="0.2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7"/>
    </row>
    <row r="569" spans="4:34" x14ac:dyDescent="0.2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7"/>
    </row>
    <row r="570" spans="4:34" x14ac:dyDescent="0.2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7"/>
    </row>
    <row r="571" spans="4:34" x14ac:dyDescent="0.2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7"/>
    </row>
    <row r="572" spans="4:34" x14ac:dyDescent="0.2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7"/>
    </row>
    <row r="573" spans="4:34" x14ac:dyDescent="0.2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7"/>
    </row>
    <row r="574" spans="4:34" x14ac:dyDescent="0.2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7"/>
    </row>
    <row r="575" spans="4:34" x14ac:dyDescent="0.2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7"/>
    </row>
    <row r="576" spans="4:34" x14ac:dyDescent="0.2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7"/>
    </row>
    <row r="577" spans="4:34" x14ac:dyDescent="0.2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7"/>
    </row>
    <row r="578" spans="4:34" x14ac:dyDescent="0.2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7"/>
    </row>
    <row r="579" spans="4:34" x14ac:dyDescent="0.2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7"/>
    </row>
    <row r="580" spans="4:34" x14ac:dyDescent="0.2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7"/>
    </row>
    <row r="581" spans="4:34" x14ac:dyDescent="0.2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7"/>
    </row>
    <row r="582" spans="4:34" x14ac:dyDescent="0.2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7"/>
    </row>
    <row r="583" spans="4:34" x14ac:dyDescent="0.2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7"/>
    </row>
    <row r="584" spans="4:34" x14ac:dyDescent="0.2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7"/>
    </row>
    <row r="585" spans="4:34" x14ac:dyDescent="0.2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7"/>
    </row>
    <row r="586" spans="4:34" x14ac:dyDescent="0.2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7"/>
    </row>
    <row r="587" spans="4:34" x14ac:dyDescent="0.2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7"/>
    </row>
    <row r="588" spans="4:34" x14ac:dyDescent="0.2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7"/>
    </row>
    <row r="589" spans="4:34" x14ac:dyDescent="0.2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7"/>
    </row>
    <row r="590" spans="4:34" x14ac:dyDescent="0.2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7"/>
    </row>
    <row r="591" spans="4:34" x14ac:dyDescent="0.2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7"/>
    </row>
    <row r="592" spans="4:34" x14ac:dyDescent="0.2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7"/>
    </row>
    <row r="593" spans="4:34" x14ac:dyDescent="0.2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7"/>
    </row>
    <row r="594" spans="4:34" x14ac:dyDescent="0.2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7"/>
    </row>
    <row r="595" spans="4:34" x14ac:dyDescent="0.2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7"/>
    </row>
    <row r="596" spans="4:34" x14ac:dyDescent="0.2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7"/>
    </row>
    <row r="597" spans="4:34" x14ac:dyDescent="0.2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7"/>
    </row>
    <row r="598" spans="4:34" x14ac:dyDescent="0.2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7"/>
    </row>
    <row r="599" spans="4:34" x14ac:dyDescent="0.2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7"/>
    </row>
    <row r="600" spans="4:34" x14ac:dyDescent="0.2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7"/>
    </row>
    <row r="601" spans="4:34" x14ac:dyDescent="0.2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7"/>
    </row>
    <row r="602" spans="4:34" x14ac:dyDescent="0.2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7"/>
    </row>
    <row r="603" spans="4:34" x14ac:dyDescent="0.2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7"/>
    </row>
    <row r="604" spans="4:34" x14ac:dyDescent="0.2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7"/>
    </row>
    <row r="605" spans="4:34" x14ac:dyDescent="0.2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7"/>
    </row>
    <row r="606" spans="4:34" x14ac:dyDescent="0.2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7"/>
    </row>
    <row r="607" spans="4:34" x14ac:dyDescent="0.2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7"/>
    </row>
    <row r="608" spans="4:34" x14ac:dyDescent="0.2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7"/>
    </row>
    <row r="609" spans="4:34" x14ac:dyDescent="0.2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7"/>
    </row>
    <row r="610" spans="4:34" x14ac:dyDescent="0.2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7"/>
    </row>
    <row r="611" spans="4:34" x14ac:dyDescent="0.2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7"/>
    </row>
    <row r="612" spans="4:34" x14ac:dyDescent="0.2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7"/>
    </row>
    <row r="613" spans="4:34" x14ac:dyDescent="0.2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7"/>
    </row>
    <row r="614" spans="4:34" x14ac:dyDescent="0.2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7"/>
    </row>
    <row r="615" spans="4:34" x14ac:dyDescent="0.2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7"/>
    </row>
    <row r="616" spans="4:34" x14ac:dyDescent="0.2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7"/>
    </row>
    <row r="617" spans="4:34" x14ac:dyDescent="0.2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7"/>
    </row>
    <row r="618" spans="4:34" x14ac:dyDescent="0.2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7"/>
    </row>
    <row r="619" spans="4:34" x14ac:dyDescent="0.2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7"/>
    </row>
    <row r="620" spans="4:34" x14ac:dyDescent="0.2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7"/>
    </row>
    <row r="621" spans="4:34" x14ac:dyDescent="0.2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7"/>
    </row>
    <row r="622" spans="4:34" x14ac:dyDescent="0.2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7"/>
    </row>
    <row r="623" spans="4:34" x14ac:dyDescent="0.2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7"/>
    </row>
    <row r="624" spans="4:34" x14ac:dyDescent="0.2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7"/>
    </row>
    <row r="625" spans="4:34" x14ac:dyDescent="0.2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7"/>
    </row>
    <row r="626" spans="4:34" x14ac:dyDescent="0.2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7"/>
    </row>
    <row r="627" spans="4:34" x14ac:dyDescent="0.2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7"/>
    </row>
    <row r="628" spans="4:34" x14ac:dyDescent="0.2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7"/>
    </row>
    <row r="629" spans="4:34" x14ac:dyDescent="0.2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7"/>
    </row>
    <row r="630" spans="4:34" x14ac:dyDescent="0.2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7"/>
    </row>
    <row r="631" spans="4:34" x14ac:dyDescent="0.2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7"/>
    </row>
    <row r="632" spans="4:34" x14ac:dyDescent="0.2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7"/>
    </row>
    <row r="633" spans="4:34" x14ac:dyDescent="0.2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7"/>
    </row>
    <row r="634" spans="4:34" x14ac:dyDescent="0.2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7"/>
    </row>
    <row r="635" spans="4:34" x14ac:dyDescent="0.2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7"/>
    </row>
    <row r="636" spans="4:34" x14ac:dyDescent="0.2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7"/>
    </row>
    <row r="637" spans="4:34" x14ac:dyDescent="0.2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7"/>
    </row>
    <row r="638" spans="4:34" x14ac:dyDescent="0.2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7"/>
    </row>
    <row r="639" spans="4:34" x14ac:dyDescent="0.2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7"/>
    </row>
    <row r="640" spans="4:34" x14ac:dyDescent="0.2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7"/>
    </row>
    <row r="641" spans="4:34" x14ac:dyDescent="0.2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7"/>
    </row>
    <row r="642" spans="4:34" x14ac:dyDescent="0.2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7"/>
    </row>
    <row r="643" spans="4:34" x14ac:dyDescent="0.2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7"/>
    </row>
    <row r="644" spans="4:34" x14ac:dyDescent="0.2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7"/>
    </row>
    <row r="645" spans="4:34" x14ac:dyDescent="0.2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7"/>
    </row>
    <row r="646" spans="4:34" x14ac:dyDescent="0.2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7"/>
    </row>
    <row r="647" spans="4:34" x14ac:dyDescent="0.2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7"/>
    </row>
    <row r="648" spans="4:34" x14ac:dyDescent="0.2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7"/>
    </row>
    <row r="649" spans="4:34" x14ac:dyDescent="0.2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7"/>
    </row>
    <row r="650" spans="4:34" x14ac:dyDescent="0.2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7"/>
    </row>
    <row r="651" spans="4:34" x14ac:dyDescent="0.2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7"/>
    </row>
    <row r="652" spans="4:34" x14ac:dyDescent="0.2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7"/>
    </row>
    <row r="653" spans="4:34" x14ac:dyDescent="0.2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7"/>
    </row>
    <row r="654" spans="4:34" x14ac:dyDescent="0.2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7"/>
    </row>
    <row r="655" spans="4:34" x14ac:dyDescent="0.2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7"/>
    </row>
    <row r="656" spans="4:34" x14ac:dyDescent="0.2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7"/>
    </row>
    <row r="657" spans="4:34" x14ac:dyDescent="0.2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7"/>
    </row>
    <row r="658" spans="4:34" x14ac:dyDescent="0.2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7"/>
    </row>
    <row r="659" spans="4:34" x14ac:dyDescent="0.2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7"/>
    </row>
    <row r="660" spans="4:34" x14ac:dyDescent="0.2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7"/>
    </row>
    <row r="661" spans="4:34" x14ac:dyDescent="0.2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7"/>
    </row>
    <row r="662" spans="4:34" x14ac:dyDescent="0.2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7"/>
    </row>
    <row r="663" spans="4:34" x14ac:dyDescent="0.2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7"/>
    </row>
    <row r="664" spans="4:34" x14ac:dyDescent="0.2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7"/>
    </row>
    <row r="665" spans="4:34" x14ac:dyDescent="0.2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7"/>
    </row>
    <row r="666" spans="4:34" x14ac:dyDescent="0.2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7"/>
    </row>
    <row r="667" spans="4:34" x14ac:dyDescent="0.2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7"/>
    </row>
    <row r="668" spans="4:34" x14ac:dyDescent="0.2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7"/>
    </row>
    <row r="669" spans="4:34" x14ac:dyDescent="0.2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7"/>
    </row>
    <row r="670" spans="4:34" x14ac:dyDescent="0.2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7"/>
    </row>
    <row r="671" spans="4:34" x14ac:dyDescent="0.2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7"/>
    </row>
    <row r="672" spans="4:34" x14ac:dyDescent="0.2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7"/>
    </row>
    <row r="673" spans="4:34" x14ac:dyDescent="0.2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7"/>
    </row>
    <row r="674" spans="4:34" x14ac:dyDescent="0.2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7"/>
    </row>
    <row r="675" spans="4:34" x14ac:dyDescent="0.2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7"/>
    </row>
    <row r="676" spans="4:34" x14ac:dyDescent="0.2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7"/>
    </row>
    <row r="677" spans="4:34" x14ac:dyDescent="0.2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7"/>
    </row>
    <row r="678" spans="4:34" x14ac:dyDescent="0.2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7"/>
    </row>
    <row r="679" spans="4:34" x14ac:dyDescent="0.2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7"/>
    </row>
    <row r="680" spans="4:34" x14ac:dyDescent="0.2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7"/>
    </row>
    <row r="681" spans="4:34" x14ac:dyDescent="0.2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7"/>
    </row>
    <row r="682" spans="4:34" x14ac:dyDescent="0.2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7"/>
    </row>
    <row r="683" spans="4:34" x14ac:dyDescent="0.2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7"/>
    </row>
    <row r="684" spans="4:34" x14ac:dyDescent="0.2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7"/>
    </row>
    <row r="685" spans="4:34" x14ac:dyDescent="0.2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7"/>
    </row>
    <row r="686" spans="4:34" x14ac:dyDescent="0.2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7"/>
    </row>
    <row r="687" spans="4:34" x14ac:dyDescent="0.2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7"/>
    </row>
    <row r="688" spans="4:34" x14ac:dyDescent="0.2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7"/>
    </row>
    <row r="689" spans="4:34" x14ac:dyDescent="0.2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7"/>
    </row>
    <row r="690" spans="4:34" x14ac:dyDescent="0.2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7"/>
    </row>
    <row r="691" spans="4:34" x14ac:dyDescent="0.2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7"/>
    </row>
    <row r="692" spans="4:34" x14ac:dyDescent="0.2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7"/>
    </row>
    <row r="693" spans="4:34" x14ac:dyDescent="0.2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7"/>
    </row>
    <row r="694" spans="4:34" x14ac:dyDescent="0.2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7"/>
    </row>
    <row r="695" spans="4:34" x14ac:dyDescent="0.2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7"/>
    </row>
    <row r="696" spans="4:34" x14ac:dyDescent="0.2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7"/>
    </row>
    <row r="697" spans="4:34" x14ac:dyDescent="0.2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7"/>
    </row>
    <row r="698" spans="4:34" x14ac:dyDescent="0.2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7"/>
    </row>
    <row r="699" spans="4:34" x14ac:dyDescent="0.2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7"/>
    </row>
    <row r="700" spans="4:34" x14ac:dyDescent="0.2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7"/>
    </row>
    <row r="701" spans="4:34" x14ac:dyDescent="0.2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7"/>
    </row>
    <row r="702" spans="4:34" x14ac:dyDescent="0.2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7"/>
    </row>
    <row r="703" spans="4:34" x14ac:dyDescent="0.2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7"/>
    </row>
    <row r="704" spans="4:34" x14ac:dyDescent="0.2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7"/>
    </row>
    <row r="705" spans="4:34" x14ac:dyDescent="0.2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7"/>
    </row>
    <row r="706" spans="4:34" x14ac:dyDescent="0.2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7"/>
    </row>
    <row r="707" spans="4:34" x14ac:dyDescent="0.2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7"/>
    </row>
    <row r="708" spans="4:34" x14ac:dyDescent="0.2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7"/>
    </row>
    <row r="709" spans="4:34" x14ac:dyDescent="0.2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7"/>
    </row>
    <row r="710" spans="4:34" x14ac:dyDescent="0.2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7"/>
    </row>
    <row r="711" spans="4:34" x14ac:dyDescent="0.2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7"/>
    </row>
    <row r="712" spans="4:34" x14ac:dyDescent="0.2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7"/>
    </row>
    <row r="713" spans="4:34" x14ac:dyDescent="0.2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7"/>
    </row>
    <row r="714" spans="4:34" x14ac:dyDescent="0.2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7"/>
    </row>
    <row r="715" spans="4:34" x14ac:dyDescent="0.2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7"/>
    </row>
    <row r="716" spans="4:34" x14ac:dyDescent="0.2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7"/>
    </row>
    <row r="717" spans="4:34" x14ac:dyDescent="0.2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7"/>
    </row>
    <row r="718" spans="4:34" x14ac:dyDescent="0.2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7"/>
    </row>
    <row r="719" spans="4:34" x14ac:dyDescent="0.2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7"/>
    </row>
    <row r="720" spans="4:34" x14ac:dyDescent="0.2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7"/>
    </row>
    <row r="721" spans="4:34" x14ac:dyDescent="0.2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7"/>
    </row>
    <row r="722" spans="4:34" x14ac:dyDescent="0.2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7"/>
    </row>
    <row r="723" spans="4:34" x14ac:dyDescent="0.2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7"/>
    </row>
    <row r="724" spans="4:34" x14ac:dyDescent="0.2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7"/>
    </row>
    <row r="725" spans="4:34" x14ac:dyDescent="0.2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7"/>
    </row>
    <row r="726" spans="4:34" x14ac:dyDescent="0.2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7"/>
    </row>
    <row r="727" spans="4:34" x14ac:dyDescent="0.2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7"/>
    </row>
    <row r="728" spans="4:34" x14ac:dyDescent="0.2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7"/>
    </row>
    <row r="729" spans="4:34" x14ac:dyDescent="0.2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7"/>
    </row>
    <row r="730" spans="4:34" x14ac:dyDescent="0.2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7"/>
    </row>
    <row r="731" spans="4:34" x14ac:dyDescent="0.2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7"/>
    </row>
    <row r="732" spans="4:34" x14ac:dyDescent="0.2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7"/>
    </row>
    <row r="733" spans="4:34" x14ac:dyDescent="0.2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7"/>
    </row>
    <row r="734" spans="4:34" x14ac:dyDescent="0.2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7"/>
    </row>
    <row r="735" spans="4:34" x14ac:dyDescent="0.2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7"/>
    </row>
    <row r="736" spans="4:34" x14ac:dyDescent="0.2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7"/>
    </row>
    <row r="737" spans="4:34" x14ac:dyDescent="0.2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7"/>
    </row>
    <row r="738" spans="4:34" x14ac:dyDescent="0.2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7"/>
    </row>
    <row r="739" spans="4:34" x14ac:dyDescent="0.2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7"/>
    </row>
    <row r="740" spans="4:34" x14ac:dyDescent="0.2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7"/>
    </row>
    <row r="741" spans="4:34" x14ac:dyDescent="0.2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7"/>
    </row>
    <row r="742" spans="4:34" x14ac:dyDescent="0.2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7"/>
    </row>
    <row r="743" spans="4:34" x14ac:dyDescent="0.2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7"/>
    </row>
    <row r="744" spans="4:34" x14ac:dyDescent="0.2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7"/>
    </row>
    <row r="745" spans="4:34" x14ac:dyDescent="0.2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7"/>
    </row>
    <row r="746" spans="4:34" x14ac:dyDescent="0.2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7"/>
    </row>
    <row r="747" spans="4:34" x14ac:dyDescent="0.2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7"/>
    </row>
    <row r="748" spans="4:34" x14ac:dyDescent="0.2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7"/>
    </row>
    <row r="749" spans="4:34" x14ac:dyDescent="0.2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7"/>
    </row>
    <row r="750" spans="4:34" x14ac:dyDescent="0.2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7"/>
    </row>
    <row r="751" spans="4:34" x14ac:dyDescent="0.2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7"/>
    </row>
    <row r="752" spans="4:34" x14ac:dyDescent="0.2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7"/>
    </row>
    <row r="753" spans="4:34" x14ac:dyDescent="0.2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7"/>
    </row>
    <row r="754" spans="4:34" x14ac:dyDescent="0.2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7"/>
    </row>
    <row r="755" spans="4:34" x14ac:dyDescent="0.2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7"/>
    </row>
    <row r="756" spans="4:34" x14ac:dyDescent="0.2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7"/>
    </row>
    <row r="757" spans="4:34" x14ac:dyDescent="0.2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7"/>
    </row>
    <row r="758" spans="4:34" x14ac:dyDescent="0.2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7"/>
    </row>
    <row r="759" spans="4:34" x14ac:dyDescent="0.2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7"/>
    </row>
    <row r="760" spans="4:34" x14ac:dyDescent="0.2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7"/>
    </row>
    <row r="761" spans="4:34" x14ac:dyDescent="0.2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7"/>
    </row>
    <row r="762" spans="4:34" x14ac:dyDescent="0.2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7"/>
    </row>
    <row r="763" spans="4:34" x14ac:dyDescent="0.2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7"/>
    </row>
    <row r="764" spans="4:34" x14ac:dyDescent="0.2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7"/>
    </row>
    <row r="765" spans="4:34" x14ac:dyDescent="0.2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7"/>
    </row>
    <row r="766" spans="4:34" x14ac:dyDescent="0.2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7"/>
    </row>
    <row r="767" spans="4:34" x14ac:dyDescent="0.2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7"/>
    </row>
    <row r="768" spans="4:34" x14ac:dyDescent="0.2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7"/>
    </row>
    <row r="769" spans="4:34" x14ac:dyDescent="0.2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7"/>
    </row>
    <row r="770" spans="4:34" x14ac:dyDescent="0.2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7"/>
    </row>
    <row r="771" spans="4:34" x14ac:dyDescent="0.2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7"/>
    </row>
    <row r="772" spans="4:34" x14ac:dyDescent="0.2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7"/>
    </row>
    <row r="773" spans="4:34" x14ac:dyDescent="0.2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7"/>
    </row>
    <row r="774" spans="4:34" x14ac:dyDescent="0.2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7"/>
    </row>
    <row r="775" spans="4:34" x14ac:dyDescent="0.2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7"/>
    </row>
    <row r="776" spans="4:34" x14ac:dyDescent="0.2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7"/>
    </row>
    <row r="777" spans="4:34" x14ac:dyDescent="0.2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7"/>
    </row>
    <row r="778" spans="4:34" x14ac:dyDescent="0.2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7"/>
    </row>
    <row r="779" spans="4:34" x14ac:dyDescent="0.2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7"/>
    </row>
    <row r="780" spans="4:34" x14ac:dyDescent="0.2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7"/>
    </row>
    <row r="781" spans="4:34" x14ac:dyDescent="0.2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7"/>
    </row>
    <row r="782" spans="4:34" x14ac:dyDescent="0.2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7"/>
    </row>
    <row r="783" spans="4:34" x14ac:dyDescent="0.2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7"/>
    </row>
    <row r="784" spans="4:34" x14ac:dyDescent="0.2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7"/>
    </row>
    <row r="785" spans="4:34" x14ac:dyDescent="0.2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7"/>
    </row>
    <row r="786" spans="4:34" x14ac:dyDescent="0.2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7"/>
    </row>
    <row r="787" spans="4:34" x14ac:dyDescent="0.2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7"/>
    </row>
    <row r="788" spans="4:34" x14ac:dyDescent="0.2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7"/>
    </row>
    <row r="789" spans="4:34" x14ac:dyDescent="0.2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7"/>
    </row>
    <row r="790" spans="4:34" x14ac:dyDescent="0.2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7"/>
    </row>
    <row r="791" spans="4:34" x14ac:dyDescent="0.2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7"/>
    </row>
    <row r="792" spans="4:34" x14ac:dyDescent="0.2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7"/>
    </row>
    <row r="793" spans="4:34" x14ac:dyDescent="0.2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7"/>
    </row>
    <row r="794" spans="4:34" x14ac:dyDescent="0.2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7"/>
    </row>
    <row r="795" spans="4:34" x14ac:dyDescent="0.2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7"/>
    </row>
    <row r="796" spans="4:34" x14ac:dyDescent="0.2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7"/>
    </row>
    <row r="797" spans="4:34" x14ac:dyDescent="0.2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7"/>
    </row>
    <row r="798" spans="4:34" x14ac:dyDescent="0.2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7"/>
    </row>
    <row r="799" spans="4:34" x14ac:dyDescent="0.2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7"/>
    </row>
    <row r="800" spans="4:34" x14ac:dyDescent="0.2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7"/>
    </row>
    <row r="801" spans="4:34" x14ac:dyDescent="0.2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7"/>
    </row>
    <row r="802" spans="4:34" x14ac:dyDescent="0.2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7"/>
    </row>
    <row r="803" spans="4:34" x14ac:dyDescent="0.2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7"/>
    </row>
    <row r="804" spans="4:34" x14ac:dyDescent="0.2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7"/>
    </row>
    <row r="805" spans="4:34" x14ac:dyDescent="0.2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7"/>
    </row>
    <row r="806" spans="4:34" x14ac:dyDescent="0.2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7"/>
    </row>
    <row r="807" spans="4:34" x14ac:dyDescent="0.2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7"/>
    </row>
    <row r="808" spans="4:34" x14ac:dyDescent="0.2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7"/>
    </row>
    <row r="809" spans="4:34" x14ac:dyDescent="0.2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7"/>
    </row>
    <row r="810" spans="4:34" x14ac:dyDescent="0.2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7"/>
    </row>
    <row r="811" spans="4:34" x14ac:dyDescent="0.2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7"/>
    </row>
    <row r="812" spans="4:34" x14ac:dyDescent="0.2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7"/>
    </row>
    <row r="813" spans="4:34" x14ac:dyDescent="0.2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7"/>
    </row>
    <row r="814" spans="4:34" x14ac:dyDescent="0.2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7"/>
    </row>
    <row r="815" spans="4:34" x14ac:dyDescent="0.2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7"/>
    </row>
    <row r="816" spans="4:34" x14ac:dyDescent="0.2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7"/>
    </row>
    <row r="817" spans="4:34" x14ac:dyDescent="0.2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7"/>
    </row>
    <row r="818" spans="4:34" x14ac:dyDescent="0.2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7"/>
    </row>
    <row r="819" spans="4:34" x14ac:dyDescent="0.2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7"/>
    </row>
    <row r="820" spans="4:34" x14ac:dyDescent="0.2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7"/>
    </row>
    <row r="821" spans="4:34" x14ac:dyDescent="0.2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7"/>
    </row>
    <row r="822" spans="4:34" x14ac:dyDescent="0.2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7"/>
    </row>
    <row r="823" spans="4:34" x14ac:dyDescent="0.2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7"/>
    </row>
    <row r="824" spans="4:34" x14ac:dyDescent="0.2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7"/>
    </row>
    <row r="825" spans="4:34" x14ac:dyDescent="0.2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7"/>
    </row>
    <row r="826" spans="4:34" x14ac:dyDescent="0.2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7"/>
    </row>
    <row r="827" spans="4:34" x14ac:dyDescent="0.2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7"/>
    </row>
    <row r="828" spans="4:34" x14ac:dyDescent="0.2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7"/>
    </row>
    <row r="829" spans="4:34" x14ac:dyDescent="0.2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7"/>
    </row>
    <row r="830" spans="4:34" x14ac:dyDescent="0.2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7"/>
    </row>
    <row r="831" spans="4:34" x14ac:dyDescent="0.2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7"/>
    </row>
    <row r="832" spans="4:34" x14ac:dyDescent="0.2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7"/>
    </row>
    <row r="833" spans="4:34" x14ac:dyDescent="0.2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7"/>
    </row>
    <row r="834" spans="4:34" x14ac:dyDescent="0.2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7"/>
    </row>
    <row r="835" spans="4:34" x14ac:dyDescent="0.2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7"/>
    </row>
    <row r="836" spans="4:34" x14ac:dyDescent="0.2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7"/>
    </row>
    <row r="837" spans="4:34" x14ac:dyDescent="0.2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7"/>
    </row>
    <row r="838" spans="4:34" x14ac:dyDescent="0.2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7"/>
    </row>
    <row r="839" spans="4:34" x14ac:dyDescent="0.2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7"/>
    </row>
    <row r="840" spans="4:34" x14ac:dyDescent="0.2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7"/>
    </row>
    <row r="841" spans="4:34" x14ac:dyDescent="0.2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7"/>
    </row>
    <row r="842" spans="4:34" x14ac:dyDescent="0.2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7"/>
    </row>
    <row r="843" spans="4:34" x14ac:dyDescent="0.2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7"/>
    </row>
    <row r="844" spans="4:34" x14ac:dyDescent="0.2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7"/>
    </row>
    <row r="845" spans="4:34" x14ac:dyDescent="0.2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7"/>
    </row>
    <row r="846" spans="4:34" x14ac:dyDescent="0.2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7"/>
    </row>
    <row r="847" spans="4:34" x14ac:dyDescent="0.2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7"/>
    </row>
    <row r="848" spans="4:34" x14ac:dyDescent="0.2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7"/>
    </row>
    <row r="849" spans="4:34" x14ac:dyDescent="0.2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7"/>
    </row>
    <row r="850" spans="4:34" x14ac:dyDescent="0.2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7"/>
    </row>
    <row r="851" spans="4:34" x14ac:dyDescent="0.2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7"/>
    </row>
    <row r="852" spans="4:34" x14ac:dyDescent="0.2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7"/>
    </row>
    <row r="853" spans="4:34" x14ac:dyDescent="0.2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7"/>
    </row>
    <row r="854" spans="4:34" x14ac:dyDescent="0.2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7"/>
    </row>
    <row r="855" spans="4:34" x14ac:dyDescent="0.2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7"/>
    </row>
    <row r="856" spans="4:34" x14ac:dyDescent="0.2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7"/>
    </row>
    <row r="857" spans="4:34" x14ac:dyDescent="0.2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7"/>
    </row>
    <row r="858" spans="4:34" x14ac:dyDescent="0.2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7"/>
    </row>
    <row r="859" spans="4:34" x14ac:dyDescent="0.2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7"/>
    </row>
    <row r="860" spans="4:34" x14ac:dyDescent="0.2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7"/>
    </row>
    <row r="861" spans="4:34" x14ac:dyDescent="0.2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7"/>
    </row>
    <row r="862" spans="4:34" x14ac:dyDescent="0.2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7"/>
    </row>
    <row r="863" spans="4:34" x14ac:dyDescent="0.2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7"/>
    </row>
    <row r="864" spans="4:34" x14ac:dyDescent="0.2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7"/>
    </row>
    <row r="865" spans="4:34" x14ac:dyDescent="0.2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7"/>
    </row>
    <row r="866" spans="4:34" x14ac:dyDescent="0.2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7"/>
    </row>
    <row r="867" spans="4:34" x14ac:dyDescent="0.2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7"/>
    </row>
    <row r="868" spans="4:34" x14ac:dyDescent="0.2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7"/>
    </row>
    <row r="869" spans="4:34" x14ac:dyDescent="0.2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7"/>
    </row>
    <row r="870" spans="4:34" x14ac:dyDescent="0.2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7"/>
    </row>
    <row r="871" spans="4:34" x14ac:dyDescent="0.2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7"/>
    </row>
    <row r="872" spans="4:34" x14ac:dyDescent="0.2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7"/>
    </row>
    <row r="873" spans="4:34" x14ac:dyDescent="0.2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7"/>
    </row>
    <row r="874" spans="4:34" x14ac:dyDescent="0.2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7"/>
    </row>
    <row r="875" spans="4:34" x14ac:dyDescent="0.2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7"/>
    </row>
    <row r="876" spans="4:34" x14ac:dyDescent="0.2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7"/>
    </row>
    <row r="877" spans="4:34" x14ac:dyDescent="0.2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7"/>
    </row>
    <row r="878" spans="4:34" x14ac:dyDescent="0.2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7"/>
    </row>
    <row r="879" spans="4:34" x14ac:dyDescent="0.2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7"/>
    </row>
    <row r="880" spans="4:34" x14ac:dyDescent="0.2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7"/>
    </row>
    <row r="881" spans="4:34" x14ac:dyDescent="0.2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7"/>
    </row>
    <row r="882" spans="4:34" x14ac:dyDescent="0.2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7"/>
    </row>
    <row r="883" spans="4:34" x14ac:dyDescent="0.2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7"/>
    </row>
    <row r="884" spans="4:34" x14ac:dyDescent="0.2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7"/>
    </row>
    <row r="885" spans="4:34" x14ac:dyDescent="0.2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7"/>
    </row>
    <row r="886" spans="4:34" x14ac:dyDescent="0.2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7"/>
    </row>
    <row r="887" spans="4:34" x14ac:dyDescent="0.2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7"/>
    </row>
    <row r="888" spans="4:34" x14ac:dyDescent="0.2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7"/>
    </row>
    <row r="889" spans="4:34" x14ac:dyDescent="0.2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7"/>
    </row>
    <row r="890" spans="4:34" x14ac:dyDescent="0.2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7"/>
    </row>
    <row r="891" spans="4:34" x14ac:dyDescent="0.2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7"/>
    </row>
    <row r="892" spans="4:34" x14ac:dyDescent="0.2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7"/>
    </row>
    <row r="893" spans="4:34" x14ac:dyDescent="0.2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7"/>
    </row>
    <row r="894" spans="4:34" x14ac:dyDescent="0.2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7"/>
    </row>
    <row r="895" spans="4:34" x14ac:dyDescent="0.2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7"/>
    </row>
    <row r="896" spans="4:34" x14ac:dyDescent="0.2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7"/>
    </row>
    <row r="897" spans="4:34" x14ac:dyDescent="0.2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7"/>
    </row>
    <row r="898" spans="4:34" x14ac:dyDescent="0.2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7"/>
    </row>
    <row r="899" spans="4:34" x14ac:dyDescent="0.2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7"/>
    </row>
    <row r="900" spans="4:34" x14ac:dyDescent="0.2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7"/>
    </row>
    <row r="901" spans="4:34" x14ac:dyDescent="0.2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7"/>
    </row>
    <row r="902" spans="4:34" x14ac:dyDescent="0.2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7"/>
    </row>
    <row r="903" spans="4:34" x14ac:dyDescent="0.2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7"/>
    </row>
    <row r="904" spans="4:34" x14ac:dyDescent="0.2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7"/>
    </row>
    <row r="905" spans="4:34" x14ac:dyDescent="0.2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7"/>
    </row>
    <row r="906" spans="4:34" x14ac:dyDescent="0.2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7"/>
    </row>
    <row r="907" spans="4:34" x14ac:dyDescent="0.2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7"/>
    </row>
    <row r="908" spans="4:34" x14ac:dyDescent="0.2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7"/>
    </row>
    <row r="909" spans="4:34" x14ac:dyDescent="0.2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7"/>
    </row>
    <row r="910" spans="4:34" x14ac:dyDescent="0.2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7"/>
    </row>
    <row r="911" spans="4:34" x14ac:dyDescent="0.2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7"/>
    </row>
    <row r="912" spans="4:34" x14ac:dyDescent="0.2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7"/>
    </row>
    <row r="913" spans="4:34" x14ac:dyDescent="0.2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7"/>
    </row>
    <row r="914" spans="4:34" x14ac:dyDescent="0.2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7"/>
    </row>
    <row r="915" spans="4:34" x14ac:dyDescent="0.2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7"/>
    </row>
    <row r="916" spans="4:34" x14ac:dyDescent="0.2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7"/>
    </row>
    <row r="917" spans="4:34" x14ac:dyDescent="0.2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7"/>
    </row>
    <row r="918" spans="4:34" x14ac:dyDescent="0.2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7"/>
    </row>
    <row r="919" spans="4:34" x14ac:dyDescent="0.2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7"/>
    </row>
    <row r="920" spans="4:34" x14ac:dyDescent="0.2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7"/>
    </row>
    <row r="921" spans="4:34" x14ac:dyDescent="0.2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7"/>
    </row>
    <row r="922" spans="4:34" x14ac:dyDescent="0.2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7"/>
    </row>
    <row r="923" spans="4:34" x14ac:dyDescent="0.2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7"/>
    </row>
    <row r="924" spans="4:34" x14ac:dyDescent="0.2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7"/>
    </row>
    <row r="925" spans="4:34" x14ac:dyDescent="0.2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7"/>
    </row>
    <row r="926" spans="4:34" x14ac:dyDescent="0.2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7"/>
    </row>
    <row r="927" spans="4:34" x14ac:dyDescent="0.2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7"/>
    </row>
    <row r="928" spans="4:34" x14ac:dyDescent="0.2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7"/>
    </row>
    <row r="929" spans="4:34" x14ac:dyDescent="0.2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7"/>
    </row>
    <row r="930" spans="4:34" x14ac:dyDescent="0.2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7"/>
    </row>
    <row r="931" spans="4:34" x14ac:dyDescent="0.2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7"/>
    </row>
    <row r="932" spans="4:34" x14ac:dyDescent="0.2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7"/>
    </row>
    <row r="933" spans="4:34" x14ac:dyDescent="0.2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7"/>
    </row>
    <row r="934" spans="4:34" x14ac:dyDescent="0.2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7"/>
    </row>
    <row r="935" spans="4:34" x14ac:dyDescent="0.2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7"/>
    </row>
    <row r="936" spans="4:34" x14ac:dyDescent="0.2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7"/>
    </row>
    <row r="937" spans="4:34" x14ac:dyDescent="0.2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7"/>
    </row>
    <row r="938" spans="4:34" x14ac:dyDescent="0.2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7"/>
    </row>
    <row r="939" spans="4:34" x14ac:dyDescent="0.2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7"/>
    </row>
    <row r="940" spans="4:34" x14ac:dyDescent="0.2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7"/>
    </row>
    <row r="941" spans="4:34" x14ac:dyDescent="0.2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7"/>
    </row>
    <row r="942" spans="4:34" x14ac:dyDescent="0.2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7"/>
    </row>
    <row r="943" spans="4:34" x14ac:dyDescent="0.2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7"/>
    </row>
    <row r="944" spans="4:34" x14ac:dyDescent="0.2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7"/>
    </row>
    <row r="945" spans="4:34" x14ac:dyDescent="0.2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7"/>
    </row>
    <row r="946" spans="4:34" x14ac:dyDescent="0.2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7"/>
    </row>
    <row r="947" spans="4:34" x14ac:dyDescent="0.2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7"/>
    </row>
    <row r="948" spans="4:34" x14ac:dyDescent="0.2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7"/>
    </row>
    <row r="949" spans="4:34" x14ac:dyDescent="0.2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7"/>
    </row>
    <row r="950" spans="4:34" x14ac:dyDescent="0.2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7"/>
    </row>
    <row r="951" spans="4:34" x14ac:dyDescent="0.2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7"/>
    </row>
    <row r="952" spans="4:34" x14ac:dyDescent="0.2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7"/>
    </row>
    <row r="953" spans="4:34" x14ac:dyDescent="0.2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7"/>
    </row>
    <row r="954" spans="4:34" x14ac:dyDescent="0.2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7"/>
    </row>
    <row r="955" spans="4:34" x14ac:dyDescent="0.2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7"/>
    </row>
    <row r="956" spans="4:34" x14ac:dyDescent="0.2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7"/>
    </row>
    <row r="957" spans="4:34" x14ac:dyDescent="0.2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7"/>
    </row>
    <row r="958" spans="4:34" x14ac:dyDescent="0.2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7"/>
    </row>
    <row r="959" spans="4:34" x14ac:dyDescent="0.2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7"/>
    </row>
    <row r="960" spans="4:34" x14ac:dyDescent="0.2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7"/>
    </row>
    <row r="961" spans="4:34" x14ac:dyDescent="0.2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7"/>
    </row>
    <row r="962" spans="4:34" x14ac:dyDescent="0.2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7"/>
    </row>
    <row r="963" spans="4:34" x14ac:dyDescent="0.2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7"/>
    </row>
    <row r="964" spans="4:34" x14ac:dyDescent="0.2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7"/>
    </row>
    <row r="965" spans="4:34" x14ac:dyDescent="0.2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7"/>
    </row>
    <row r="966" spans="4:34" x14ac:dyDescent="0.2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7"/>
    </row>
    <row r="967" spans="4:34" x14ac:dyDescent="0.2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7"/>
    </row>
    <row r="968" spans="4:34" x14ac:dyDescent="0.2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7"/>
    </row>
    <row r="969" spans="4:34" x14ac:dyDescent="0.2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7"/>
    </row>
    <row r="970" spans="4:34" x14ac:dyDescent="0.2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7"/>
    </row>
    <row r="971" spans="4:34" x14ac:dyDescent="0.2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7"/>
    </row>
    <row r="972" spans="4:34" x14ac:dyDescent="0.2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7"/>
    </row>
    <row r="973" spans="4:34" x14ac:dyDescent="0.2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7"/>
    </row>
    <row r="974" spans="4:34" x14ac:dyDescent="0.2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7"/>
    </row>
    <row r="975" spans="4:34" x14ac:dyDescent="0.2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7"/>
    </row>
    <row r="976" spans="4:34" x14ac:dyDescent="0.2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7"/>
    </row>
    <row r="977" spans="4:34" x14ac:dyDescent="0.2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7"/>
    </row>
    <row r="978" spans="4:34" x14ac:dyDescent="0.2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7"/>
    </row>
    <row r="979" spans="4:34" x14ac:dyDescent="0.2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7"/>
    </row>
    <row r="980" spans="4:34" x14ac:dyDescent="0.2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7"/>
    </row>
    <row r="981" spans="4:34" x14ac:dyDescent="0.2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7"/>
    </row>
    <row r="982" spans="4:34" x14ac:dyDescent="0.2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7"/>
    </row>
    <row r="983" spans="4:34" x14ac:dyDescent="0.2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7"/>
    </row>
    <row r="984" spans="4:34" x14ac:dyDescent="0.2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7"/>
    </row>
    <row r="985" spans="4:34" x14ac:dyDescent="0.2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7"/>
    </row>
    <row r="986" spans="4:34" x14ac:dyDescent="0.2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7"/>
    </row>
    <row r="987" spans="4:34" x14ac:dyDescent="0.2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7"/>
    </row>
    <row r="988" spans="4:34" x14ac:dyDescent="0.2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7"/>
    </row>
    <row r="989" spans="4:34" x14ac:dyDescent="0.2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7"/>
    </row>
    <row r="990" spans="4:34" x14ac:dyDescent="0.2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7"/>
    </row>
    <row r="991" spans="4:34" x14ac:dyDescent="0.2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7"/>
    </row>
    <row r="992" spans="4:34" x14ac:dyDescent="0.2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7"/>
    </row>
    <row r="993" spans="4:34" x14ac:dyDescent="0.2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7"/>
    </row>
    <row r="994" spans="4:34" x14ac:dyDescent="0.2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7"/>
    </row>
    <row r="995" spans="4:34" x14ac:dyDescent="0.2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7"/>
    </row>
    <row r="996" spans="4:34" x14ac:dyDescent="0.2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7"/>
    </row>
    <row r="997" spans="4:34" x14ac:dyDescent="0.2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7"/>
    </row>
    <row r="998" spans="4:34" x14ac:dyDescent="0.2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7"/>
    </row>
    <row r="999" spans="4:34" x14ac:dyDescent="0.2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7"/>
    </row>
    <row r="1000" spans="4:34" x14ac:dyDescent="0.2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7"/>
    </row>
    <row r="1001" spans="4:34" x14ac:dyDescent="0.2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7"/>
    </row>
    <row r="1002" spans="4:34" x14ac:dyDescent="0.2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7"/>
    </row>
    <row r="1003" spans="4:34" x14ac:dyDescent="0.2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7"/>
    </row>
    <row r="1004" spans="4:34" x14ac:dyDescent="0.2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7"/>
    </row>
    <row r="1005" spans="4:34" x14ac:dyDescent="0.25">
      <c r="D1005" s="5"/>
      <c r="E1005" s="5"/>
      <c r="F1005" s="5"/>
      <c r="G1005" s="5"/>
      <c r="H1005" s="5"/>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7"/>
    </row>
    <row r="1006" spans="4:34" x14ac:dyDescent="0.25">
      <c r="D1006" s="5"/>
      <c r="E1006" s="5"/>
      <c r="F1006" s="5"/>
      <c r="G1006" s="5"/>
      <c r="H1006" s="5"/>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7"/>
    </row>
    <row r="1007" spans="4:34" x14ac:dyDescent="0.25">
      <c r="D1007" s="5"/>
      <c r="E1007" s="5"/>
      <c r="F1007" s="5"/>
      <c r="G1007" s="5"/>
      <c r="H1007" s="5"/>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7"/>
    </row>
    <row r="1008" spans="4:34" x14ac:dyDescent="0.25">
      <c r="D1008" s="5"/>
      <c r="E1008" s="5"/>
      <c r="F1008" s="5"/>
      <c r="G1008" s="5"/>
      <c r="H1008" s="5"/>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7"/>
    </row>
    <row r="1009" spans="4:34" x14ac:dyDescent="0.2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7"/>
    </row>
    <row r="1010" spans="4:34" x14ac:dyDescent="0.25">
      <c r="D1010" s="5"/>
      <c r="E1010" s="5"/>
      <c r="F1010" s="5"/>
      <c r="G1010" s="5"/>
      <c r="H1010" s="5"/>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7"/>
    </row>
    <row r="1011" spans="4:34" x14ac:dyDescent="0.25">
      <c r="D1011" s="5"/>
      <c r="E1011" s="5"/>
      <c r="F1011" s="5"/>
      <c r="G1011" s="5"/>
      <c r="H1011" s="5"/>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7"/>
    </row>
    <row r="1012" spans="4:34" x14ac:dyDescent="0.25">
      <c r="D1012" s="5"/>
      <c r="E1012" s="5"/>
      <c r="F1012" s="5"/>
      <c r="G1012" s="5"/>
      <c r="H1012" s="5"/>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7"/>
    </row>
    <row r="1013" spans="4:34" x14ac:dyDescent="0.25">
      <c r="D1013" s="5"/>
      <c r="E1013" s="5"/>
      <c r="F1013" s="5"/>
      <c r="G1013" s="5"/>
      <c r="H1013" s="5"/>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7"/>
    </row>
    <row r="1014" spans="4:34" x14ac:dyDescent="0.25">
      <c r="D1014" s="5"/>
      <c r="E1014" s="5"/>
      <c r="F1014" s="5"/>
      <c r="G1014" s="5"/>
      <c r="H1014" s="5"/>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7"/>
    </row>
    <row r="1015" spans="4:34" x14ac:dyDescent="0.25">
      <c r="D1015" s="5"/>
      <c r="E1015" s="5"/>
      <c r="F1015" s="5"/>
      <c r="G1015" s="5"/>
      <c r="H1015" s="5"/>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7"/>
    </row>
    <row r="1016" spans="4:34" x14ac:dyDescent="0.25">
      <c r="D1016" s="5"/>
      <c r="E1016" s="5"/>
      <c r="F1016" s="5"/>
      <c r="G1016" s="5"/>
      <c r="H1016" s="5"/>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7"/>
    </row>
    <row r="1017" spans="4:34" x14ac:dyDescent="0.25">
      <c r="D1017" s="5"/>
      <c r="E1017" s="5"/>
      <c r="F1017" s="5"/>
      <c r="G1017" s="5"/>
      <c r="H1017" s="5"/>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7"/>
    </row>
    <row r="1018" spans="4:34" x14ac:dyDescent="0.25">
      <c r="D1018" s="5"/>
      <c r="E1018" s="5"/>
      <c r="F1018" s="5"/>
      <c r="G1018" s="5"/>
      <c r="H1018" s="5"/>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7"/>
    </row>
    <row r="1019" spans="4:34" x14ac:dyDescent="0.25">
      <c r="D1019" s="5"/>
      <c r="E1019" s="5"/>
      <c r="F1019" s="5"/>
      <c r="G1019" s="5"/>
      <c r="H1019" s="5"/>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7"/>
    </row>
    <row r="1020" spans="4:34" x14ac:dyDescent="0.25">
      <c r="D1020" s="5"/>
      <c r="E1020" s="5"/>
      <c r="F1020" s="5"/>
      <c r="G1020" s="5"/>
      <c r="H1020" s="5"/>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7"/>
    </row>
    <row r="1021" spans="4:34" x14ac:dyDescent="0.25">
      <c r="D1021" s="5"/>
      <c r="E1021" s="5"/>
      <c r="F1021" s="5"/>
      <c r="G1021" s="5"/>
      <c r="H1021" s="5"/>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7"/>
    </row>
    <row r="1022" spans="4:34" x14ac:dyDescent="0.25">
      <c r="D1022" s="5"/>
      <c r="E1022" s="5"/>
      <c r="F1022" s="5"/>
      <c r="G1022" s="5"/>
      <c r="H1022" s="5"/>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7"/>
    </row>
    <row r="1023" spans="4:34" x14ac:dyDescent="0.25">
      <c r="D1023" s="5"/>
      <c r="E1023" s="5"/>
      <c r="F1023" s="5"/>
      <c r="G1023" s="5"/>
      <c r="H1023" s="5"/>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7"/>
    </row>
    <row r="1024" spans="4:34" x14ac:dyDescent="0.25">
      <c r="D1024" s="5"/>
      <c r="E1024" s="5"/>
      <c r="F1024" s="5"/>
      <c r="G1024" s="5"/>
      <c r="H1024" s="5"/>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7"/>
    </row>
    <row r="1025" spans="4:34" x14ac:dyDescent="0.25">
      <c r="D1025" s="5"/>
      <c r="E1025" s="5"/>
      <c r="F1025" s="5"/>
      <c r="G1025" s="5"/>
      <c r="H1025" s="5"/>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7"/>
    </row>
    <row r="1026" spans="4:34" x14ac:dyDescent="0.25">
      <c r="D1026" s="5"/>
      <c r="E1026" s="5"/>
      <c r="F1026" s="5"/>
      <c r="G1026" s="5"/>
      <c r="H1026" s="5"/>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7"/>
    </row>
    <row r="1027" spans="4:34" x14ac:dyDescent="0.25">
      <c r="D1027" s="5"/>
      <c r="E1027" s="5"/>
      <c r="F1027" s="5"/>
      <c r="G1027" s="5"/>
      <c r="H1027" s="5"/>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7"/>
    </row>
    <row r="1028" spans="4:34" x14ac:dyDescent="0.25">
      <c r="D1028" s="5"/>
      <c r="E1028" s="5"/>
      <c r="F1028" s="5"/>
      <c r="G1028" s="5"/>
      <c r="H1028" s="5"/>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7"/>
    </row>
    <row r="1029" spans="4:34" x14ac:dyDescent="0.25">
      <c r="D1029" s="5"/>
      <c r="E1029" s="5"/>
      <c r="F1029" s="5"/>
      <c r="G1029" s="5"/>
      <c r="H1029" s="5"/>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7"/>
    </row>
    <row r="1030" spans="4:34" x14ac:dyDescent="0.25">
      <c r="D1030" s="5"/>
      <c r="E1030" s="5"/>
      <c r="F1030" s="5"/>
      <c r="G1030" s="5"/>
      <c r="H1030" s="5"/>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7"/>
    </row>
    <row r="1031" spans="4:34" x14ac:dyDescent="0.25">
      <c r="D1031" s="5"/>
      <c r="E1031" s="5"/>
      <c r="F1031" s="5"/>
      <c r="G1031" s="5"/>
      <c r="H1031" s="5"/>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7"/>
    </row>
    <row r="1032" spans="4:34" x14ac:dyDescent="0.25">
      <c r="D1032" s="5"/>
      <c r="E1032" s="5"/>
      <c r="F1032" s="5"/>
      <c r="G1032" s="5"/>
      <c r="H1032" s="5"/>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7"/>
    </row>
    <row r="1033" spans="4:34" x14ac:dyDescent="0.25">
      <c r="D1033" s="5"/>
      <c r="E1033" s="5"/>
      <c r="F1033" s="5"/>
      <c r="G1033" s="5"/>
      <c r="H1033" s="5"/>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7"/>
    </row>
    <row r="1034" spans="4:34" x14ac:dyDescent="0.25">
      <c r="D1034" s="5"/>
      <c r="E1034" s="5"/>
      <c r="F1034" s="5"/>
      <c r="G1034" s="5"/>
      <c r="H1034" s="5"/>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7"/>
    </row>
    <row r="1035" spans="4:34" x14ac:dyDescent="0.25">
      <c r="D1035" s="5"/>
      <c r="E1035" s="5"/>
      <c r="F1035" s="5"/>
      <c r="G1035" s="5"/>
      <c r="H1035" s="5"/>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7"/>
    </row>
    <row r="1036" spans="4:34" x14ac:dyDescent="0.25">
      <c r="D1036" s="5"/>
      <c r="E1036" s="5"/>
      <c r="F1036" s="5"/>
      <c r="G1036" s="5"/>
      <c r="H1036" s="5"/>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7"/>
    </row>
    <row r="1037" spans="4:34" x14ac:dyDescent="0.25">
      <c r="D1037" s="5"/>
      <c r="E1037" s="5"/>
      <c r="F1037" s="5"/>
      <c r="G1037" s="5"/>
      <c r="H1037" s="5"/>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7"/>
    </row>
    <row r="1038" spans="4:34" x14ac:dyDescent="0.25">
      <c r="D1038" s="5"/>
      <c r="E1038" s="5"/>
      <c r="F1038" s="5"/>
      <c r="G1038" s="5"/>
      <c r="H1038" s="5"/>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7"/>
    </row>
    <row r="1039" spans="4:34" x14ac:dyDescent="0.25">
      <c r="D1039" s="5"/>
      <c r="E1039" s="5"/>
      <c r="F1039" s="5"/>
      <c r="G1039" s="5"/>
      <c r="H1039" s="5"/>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7"/>
    </row>
    <row r="1040" spans="4:34" x14ac:dyDescent="0.25">
      <c r="D1040" s="5"/>
      <c r="E1040" s="5"/>
      <c r="F1040" s="5"/>
      <c r="G1040" s="5"/>
      <c r="H1040" s="5"/>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7"/>
    </row>
    <row r="1041" spans="4:34" x14ac:dyDescent="0.25">
      <c r="D1041" s="5"/>
      <c r="E1041" s="5"/>
      <c r="F1041" s="5"/>
      <c r="G1041" s="5"/>
      <c r="H1041" s="5"/>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7"/>
    </row>
    <row r="1042" spans="4:34" x14ac:dyDescent="0.25">
      <c r="D1042" s="5"/>
      <c r="E1042" s="5"/>
      <c r="F1042" s="5"/>
      <c r="G1042" s="5"/>
      <c r="H1042" s="5"/>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7"/>
    </row>
  </sheetData>
  <sheetProtection password="CA75" sheet="1" objects="1" scenarios="1" formatCells="0" insertColumns="0" insertRows="0" deleteColumns="0" deleteRows="0"/>
  <dataConsolidate/>
  <mergeCells count="1">
    <mergeCell ref="D2:E2"/>
  </mergeCells>
  <phoneticPr fontId="3" type="noConversion"/>
  <pageMargins left="0.25" right="0.25" top="1" bottom="1" header="0.5" footer="0.5"/>
  <pageSetup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0]!SetUp">
                <anchor moveWithCells="1" sizeWithCells="1">
                  <from>
                    <xdr:col>0</xdr:col>
                    <xdr:colOff>266700</xdr:colOff>
                    <xdr:row>0</xdr:row>
                    <xdr:rowOff>60960</xdr:rowOff>
                  </from>
                  <to>
                    <xdr:col>1</xdr:col>
                    <xdr:colOff>647700</xdr:colOff>
                    <xdr:row>2</xdr:row>
                    <xdr:rowOff>45720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7030A0"/>
    <pageSetUpPr fitToPage="1"/>
  </sheetPr>
  <dimension ref="A1:AX288"/>
  <sheetViews>
    <sheetView showRuler="0" zoomScale="130" zoomScaleNormal="130" zoomScaleSheetLayoutView="100" zoomScalePageLayoutView="160" workbookViewId="0">
      <selection activeCell="AD10" sqref="AD10:AJ10"/>
    </sheetView>
  </sheetViews>
  <sheetFormatPr defaultColWidth="7.44140625" defaultRowHeight="13.2" x14ac:dyDescent="0.25"/>
  <cols>
    <col min="1" max="1" width="5" style="210" customWidth="1"/>
    <col min="2" max="2" width="19.5546875" style="225" customWidth="1"/>
    <col min="3" max="4" width="5.44140625" style="225" customWidth="1"/>
    <col min="5" max="23" width="3.44140625" style="225" customWidth="1"/>
    <col min="24" max="25" width="3.33203125" style="225" bestFit="1" customWidth="1"/>
    <col min="26" max="28" width="3.44140625" style="225" customWidth="1"/>
    <col min="29" max="29" width="3.33203125" style="225" bestFit="1" customWidth="1"/>
    <col min="30" max="35" width="3.44140625" style="225" customWidth="1"/>
    <col min="36" max="36" width="7.109375" style="225" customWidth="1"/>
    <col min="37" max="37" width="3.33203125" style="215" customWidth="1"/>
    <col min="38" max="45" width="12.109375" style="215" hidden="1" customWidth="1"/>
    <col min="46" max="46" width="9.109375" style="215" hidden="1" customWidth="1"/>
    <col min="47" max="47" width="22" style="215" hidden="1" customWidth="1"/>
    <col min="48" max="48" width="9.109375" style="216" hidden="1" customWidth="1"/>
    <col min="49" max="50" width="9.109375" style="215" hidden="1" customWidth="1"/>
    <col min="51" max="54" width="9.109375" style="215" customWidth="1"/>
    <col min="55" max="59" width="7.44140625" style="215" customWidth="1"/>
    <col min="60" max="16384" width="7.44140625" style="215"/>
  </cols>
  <sheetData>
    <row r="1" spans="1:48" ht="15" x14ac:dyDescent="0.25">
      <c r="B1" s="211"/>
      <c r="C1" s="211"/>
      <c r="D1" s="211"/>
      <c r="E1" s="211"/>
      <c r="F1" s="211"/>
      <c r="G1" s="211"/>
      <c r="H1" s="211"/>
      <c r="I1" s="211"/>
      <c r="J1" s="502" t="s">
        <v>155</v>
      </c>
      <c r="K1" s="502"/>
      <c r="L1" s="502"/>
      <c r="M1" s="502"/>
      <c r="N1" s="502"/>
      <c r="O1" s="502"/>
      <c r="P1" s="502"/>
      <c r="Q1" s="502"/>
      <c r="R1" s="502"/>
      <c r="S1" s="502"/>
      <c r="T1" s="502"/>
      <c r="U1" s="502"/>
      <c r="V1" s="502"/>
      <c r="W1" s="502"/>
      <c r="X1" s="502"/>
      <c r="Y1" s="502"/>
      <c r="Z1" s="211"/>
      <c r="AA1" s="211"/>
      <c r="AB1" s="211"/>
      <c r="AC1" s="212"/>
      <c r="AD1" s="494" t="s">
        <v>1</v>
      </c>
      <c r="AE1" s="495"/>
      <c r="AF1" s="495"/>
      <c r="AG1" s="495"/>
      <c r="AH1" s="495"/>
      <c r="AI1" s="495"/>
      <c r="AJ1" s="496"/>
      <c r="AK1" s="213"/>
      <c r="AL1" s="214"/>
    </row>
    <row r="2" spans="1:48" ht="15" customHeight="1" x14ac:dyDescent="0.25">
      <c r="B2" s="217"/>
      <c r="C2" s="217"/>
      <c r="D2" s="217"/>
      <c r="E2" s="217"/>
      <c r="F2" s="217"/>
      <c r="G2" s="217"/>
      <c r="H2" s="217"/>
      <c r="I2" s="217"/>
      <c r="J2" s="503" t="s">
        <v>517</v>
      </c>
      <c r="K2" s="503"/>
      <c r="L2" s="503"/>
      <c r="M2" s="503"/>
      <c r="N2" s="503"/>
      <c r="O2" s="503"/>
      <c r="P2" s="503"/>
      <c r="Q2" s="503"/>
      <c r="R2" s="503"/>
      <c r="S2" s="503"/>
      <c r="T2" s="503"/>
      <c r="U2" s="503"/>
      <c r="V2" s="503"/>
      <c r="W2" s="503"/>
      <c r="X2" s="503"/>
      <c r="Y2" s="503"/>
      <c r="Z2" s="218"/>
      <c r="AA2" s="217"/>
      <c r="AB2" s="217"/>
      <c r="AC2" s="217"/>
      <c r="AD2" s="217"/>
      <c r="AE2" s="217"/>
      <c r="AF2" s="217"/>
      <c r="AG2" s="217"/>
      <c r="AH2" s="217"/>
      <c r="AI2" s="217"/>
      <c r="AJ2" s="217"/>
      <c r="AK2" s="219"/>
      <c r="AL2" s="219"/>
    </row>
    <row r="3" spans="1:48" ht="17.399999999999999" x14ac:dyDescent="0.45">
      <c r="B3" s="220"/>
      <c r="C3" s="220"/>
      <c r="D3" s="220"/>
      <c r="E3" s="220"/>
      <c r="F3" s="220"/>
      <c r="G3" s="220"/>
      <c r="H3" s="220"/>
      <c r="I3" s="220"/>
      <c r="J3" s="504" t="s">
        <v>115</v>
      </c>
      <c r="K3" s="504"/>
      <c r="L3" s="504"/>
      <c r="M3" s="504"/>
      <c r="N3" s="504"/>
      <c r="O3" s="504"/>
      <c r="P3" s="504"/>
      <c r="Q3" s="504"/>
      <c r="R3" s="504"/>
      <c r="S3" s="504"/>
      <c r="T3" s="504"/>
      <c r="U3" s="504"/>
      <c r="V3" s="504"/>
      <c r="W3" s="504"/>
      <c r="X3" s="504"/>
      <c r="Y3" s="504"/>
      <c r="Z3" s="211"/>
      <c r="AA3" s="220"/>
      <c r="AB3" s="221"/>
      <c r="AC3" s="220"/>
      <c r="AD3" s="220"/>
      <c r="AE3" s="220"/>
      <c r="AF3" s="220"/>
      <c r="AG3" s="220"/>
      <c r="AH3" s="220"/>
      <c r="AI3" s="220"/>
      <c r="AJ3" s="220"/>
      <c r="AK3" s="222"/>
      <c r="AL3" s="222"/>
    </row>
    <row r="4" spans="1:48" ht="15.6" x14ac:dyDescent="0.25">
      <c r="B4" s="223"/>
      <c r="C4" s="223"/>
      <c r="D4" s="223"/>
      <c r="E4" s="223"/>
      <c r="F4" s="223"/>
      <c r="G4" s="223"/>
      <c r="H4" s="223"/>
      <c r="I4" s="223"/>
      <c r="J4" s="504" t="s">
        <v>114</v>
      </c>
      <c r="K4" s="504"/>
      <c r="L4" s="504"/>
      <c r="M4" s="504"/>
      <c r="N4" s="504"/>
      <c r="O4" s="504"/>
      <c r="P4" s="504"/>
      <c r="Q4" s="504"/>
      <c r="R4" s="504"/>
      <c r="S4" s="504"/>
      <c r="T4" s="504"/>
      <c r="U4" s="504"/>
      <c r="V4" s="504"/>
      <c r="W4" s="504"/>
      <c r="X4" s="504"/>
      <c r="Y4" s="504"/>
      <c r="Z4" s="224"/>
      <c r="AB4" s="223"/>
      <c r="AC4" s="223"/>
      <c r="AD4" s="223"/>
      <c r="AE4" s="223"/>
      <c r="AF4" s="223"/>
      <c r="AG4" s="223"/>
      <c r="AH4" s="223"/>
      <c r="AI4" s="223"/>
      <c r="AJ4" s="223"/>
      <c r="AK4" s="226"/>
      <c r="AL4" s="226"/>
    </row>
    <row r="5" spans="1:48" ht="21.75" customHeight="1" x14ac:dyDescent="0.45">
      <c r="A5" s="227"/>
      <c r="B5" s="223"/>
      <c r="C5" s="223"/>
      <c r="D5" s="223"/>
      <c r="E5" s="228"/>
      <c r="F5" s="223"/>
      <c r="G5" s="223"/>
      <c r="H5" s="228"/>
      <c r="I5" s="223"/>
      <c r="J5" s="507"/>
      <c r="K5" s="507"/>
      <c r="L5" s="507"/>
      <c r="M5" s="507"/>
      <c r="N5" s="507"/>
      <c r="O5" s="507"/>
      <c r="P5" s="507"/>
      <c r="Q5" s="507"/>
      <c r="R5" s="507"/>
      <c r="S5" s="507"/>
      <c r="T5" s="507"/>
      <c r="U5" s="507"/>
      <c r="V5" s="507"/>
      <c r="W5" s="507"/>
      <c r="X5" s="507"/>
      <c r="Y5" s="507"/>
      <c r="Z5" s="229"/>
      <c r="AA5" s="223"/>
      <c r="AB5" s="223"/>
      <c r="AC5" s="223"/>
      <c r="AD5" s="223"/>
      <c r="AE5" s="223"/>
      <c r="AF5" s="223"/>
      <c r="AG5" s="223"/>
      <c r="AH5" s="223"/>
      <c r="AI5" s="223"/>
      <c r="AJ5" s="223"/>
      <c r="AK5" s="230"/>
      <c r="AL5" s="230"/>
    </row>
    <row r="6" spans="1:48" ht="15.6" x14ac:dyDescent="0.3">
      <c r="A6" s="227"/>
      <c r="B6" s="223"/>
      <c r="C6" s="223"/>
      <c r="D6" s="223"/>
      <c r="E6" s="223"/>
      <c r="F6" s="223"/>
      <c r="G6" s="223"/>
      <c r="H6" s="223"/>
      <c r="I6" s="223"/>
      <c r="J6" s="507" t="s">
        <v>454</v>
      </c>
      <c r="K6" s="507"/>
      <c r="L6" s="507"/>
      <c r="M6" s="507"/>
      <c r="N6" s="507"/>
      <c r="O6" s="507"/>
      <c r="P6" s="507"/>
      <c r="Q6" s="507"/>
      <c r="R6" s="507"/>
      <c r="S6" s="507"/>
      <c r="T6" s="507"/>
      <c r="U6" s="507"/>
      <c r="V6" s="507"/>
      <c r="W6" s="507"/>
      <c r="X6" s="507"/>
      <c r="Y6" s="507"/>
      <c r="Z6" s="223"/>
      <c r="AA6" s="223"/>
      <c r="AB6" s="223"/>
      <c r="AC6" s="223"/>
      <c r="AD6" s="223"/>
      <c r="AE6" s="223"/>
      <c r="AF6" s="223"/>
      <c r="AG6" s="223"/>
      <c r="AH6" s="223"/>
      <c r="AI6" s="223"/>
      <c r="AJ6" s="223"/>
      <c r="AK6" s="226"/>
      <c r="AL6" s="226"/>
    </row>
    <row r="7" spans="1:48" ht="6" customHeight="1" x14ac:dyDescent="0.25">
      <c r="A7" s="227"/>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9"/>
      <c r="AE7" s="229"/>
      <c r="AF7" s="229"/>
      <c r="AG7" s="229"/>
      <c r="AH7" s="229"/>
      <c r="AI7" s="229"/>
      <c r="AJ7" s="229"/>
      <c r="AK7" s="226"/>
      <c r="AL7" s="226"/>
    </row>
    <row r="8" spans="1:48" ht="7.5" customHeight="1" x14ac:dyDescent="0.25">
      <c r="A8" s="227"/>
      <c r="B8" s="223"/>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9"/>
      <c r="AE8" s="229"/>
      <c r="AF8" s="229"/>
      <c r="AG8" s="229"/>
      <c r="AH8" s="229"/>
      <c r="AI8" s="229"/>
      <c r="AJ8" s="229"/>
      <c r="AK8" s="226"/>
      <c r="AL8" s="226"/>
    </row>
    <row r="9" spans="1:48" s="233" customFormat="1" ht="15.6" x14ac:dyDescent="0.25">
      <c r="A9" s="522" t="s">
        <v>420</v>
      </c>
      <c r="B9" s="522"/>
      <c r="C9" s="497">
        <f>'Facility Info'!B2</f>
        <v>0</v>
      </c>
      <c r="D9" s="497"/>
      <c r="E9" s="497"/>
      <c r="F9" s="497"/>
      <c r="G9" s="497"/>
      <c r="H9" s="497"/>
      <c r="I9" s="497"/>
      <c r="J9" s="497"/>
      <c r="K9" s="497"/>
      <c r="L9" s="497"/>
      <c r="M9" s="497"/>
      <c r="N9" s="497"/>
      <c r="O9" s="497"/>
      <c r="P9" s="497"/>
      <c r="Q9" s="497"/>
      <c r="R9" s="497"/>
      <c r="S9" s="497"/>
      <c r="T9" s="220"/>
      <c r="U9" s="220"/>
      <c r="V9" s="220"/>
      <c r="W9" s="231"/>
      <c r="X9" s="504" t="s">
        <v>551</v>
      </c>
      <c r="Y9" s="504"/>
      <c r="Z9" s="504"/>
      <c r="AA9" s="504"/>
      <c r="AB9" s="504"/>
      <c r="AC9" s="516"/>
      <c r="AD9" s="511">
        <f>'Facility Info'!B3</f>
        <v>0</v>
      </c>
      <c r="AE9" s="512"/>
      <c r="AF9" s="513"/>
      <c r="AG9" s="505" t="s">
        <v>392</v>
      </c>
      <c r="AH9" s="506"/>
      <c r="AI9" s="514">
        <f>'Facility Info'!B4</f>
        <v>0</v>
      </c>
      <c r="AJ9" s="515"/>
      <c r="AK9" s="232"/>
      <c r="AL9" s="232"/>
      <c r="AM9" s="215"/>
      <c r="AN9" s="215"/>
      <c r="AO9" s="215"/>
      <c r="AP9" s="215"/>
      <c r="AQ9" s="215"/>
      <c r="AR9" s="215"/>
      <c r="AS9" s="215"/>
      <c r="AT9" s="215"/>
      <c r="AU9" s="215"/>
      <c r="AV9" s="216"/>
    </row>
    <row r="10" spans="1:48" s="233" customFormat="1" ht="15.6" x14ac:dyDescent="0.25">
      <c r="A10" s="522" t="s">
        <v>421</v>
      </c>
      <c r="B10" s="522"/>
      <c r="C10" s="497">
        <f>'Facility Info'!B5</f>
        <v>0</v>
      </c>
      <c r="D10" s="497"/>
      <c r="E10" s="497"/>
      <c r="F10" s="497"/>
      <c r="G10" s="497"/>
      <c r="H10" s="497"/>
      <c r="I10" s="497"/>
      <c r="J10" s="497"/>
      <c r="K10" s="497"/>
      <c r="L10" s="497"/>
      <c r="M10" s="498"/>
      <c r="N10" s="498"/>
      <c r="O10" s="498"/>
      <c r="P10" s="498"/>
      <c r="Q10" s="498"/>
      <c r="R10" s="498"/>
      <c r="S10" s="498"/>
      <c r="T10" s="231"/>
      <c r="U10" s="231"/>
      <c r="V10" s="231"/>
      <c r="W10" s="231"/>
      <c r="X10" s="489" t="s">
        <v>422</v>
      </c>
      <c r="Y10" s="490"/>
      <c r="Z10" s="490"/>
      <c r="AA10" s="490"/>
      <c r="AB10" s="490"/>
      <c r="AC10" s="490"/>
      <c r="AD10" s="508">
        <v>46023</v>
      </c>
      <c r="AE10" s="509"/>
      <c r="AF10" s="509"/>
      <c r="AG10" s="509"/>
      <c r="AH10" s="509"/>
      <c r="AI10" s="509"/>
      <c r="AJ10" s="510"/>
      <c r="AK10" s="232"/>
      <c r="AL10" s="232"/>
      <c r="AM10" s="215"/>
      <c r="AN10" s="215"/>
      <c r="AO10" s="215"/>
      <c r="AP10" s="215"/>
      <c r="AQ10" s="215"/>
      <c r="AR10" s="215"/>
      <c r="AS10" s="215"/>
      <c r="AT10" s="215"/>
      <c r="AU10" s="215"/>
      <c r="AV10" s="216"/>
    </row>
    <row r="11" spans="1:48" s="233" customFormat="1" ht="15" customHeight="1" x14ac:dyDescent="0.25">
      <c r="A11" s="522" t="s">
        <v>423</v>
      </c>
      <c r="B11" s="522"/>
      <c r="C11" s="499">
        <f>'Facility Info'!B6</f>
        <v>0</v>
      </c>
      <c r="D11" s="500"/>
      <c r="E11" s="500"/>
      <c r="F11" s="500"/>
      <c r="G11" s="500"/>
      <c r="H11" s="500"/>
      <c r="I11" s="501"/>
      <c r="J11" s="487">
        <f>'Facility Info'!B7</f>
        <v>0</v>
      </c>
      <c r="K11" s="487"/>
      <c r="L11" s="488"/>
      <c r="M11" s="485">
        <f>AJ36+AJ57+AJ78+AJ99+AJ120+AJ141+AJ162+AJ183+AJ204+AJ225+AJ246+AJ267+AJ288</f>
        <v>0</v>
      </c>
      <c r="N11" s="486"/>
      <c r="O11" s="486"/>
      <c r="P11" s="483" t="s">
        <v>424</v>
      </c>
      <c r="Q11" s="483"/>
      <c r="R11" s="483"/>
      <c r="S11" s="483"/>
      <c r="T11" s="483"/>
      <c r="U11" s="483"/>
      <c r="V11" s="483"/>
      <c r="W11" s="484"/>
      <c r="X11" s="292"/>
      <c r="Y11" s="489" t="s">
        <v>511</v>
      </c>
      <c r="Z11" s="490"/>
      <c r="AA11" s="490"/>
      <c r="AB11" s="490"/>
      <c r="AC11" s="490"/>
      <c r="AD11" s="491">
        <f>'Facility Info'!B10</f>
        <v>0</v>
      </c>
      <c r="AE11" s="492"/>
      <c r="AF11" s="492"/>
      <c r="AG11" s="492"/>
      <c r="AH11" s="492"/>
      <c r="AI11" s="492"/>
      <c r="AJ11" s="493"/>
      <c r="AK11" s="232"/>
      <c r="AL11" s="232"/>
      <c r="AM11" s="215"/>
      <c r="AN11" s="215"/>
      <c r="AO11" s="215"/>
      <c r="AP11" s="215"/>
      <c r="AQ11" s="215"/>
      <c r="AR11" s="215"/>
      <c r="AS11" s="215"/>
      <c r="AT11" s="215"/>
      <c r="AU11" s="215"/>
      <c r="AV11" s="216"/>
    </row>
    <row r="12" spans="1:48" ht="36" customHeight="1" x14ac:dyDescent="0.25">
      <c r="A12" s="278" t="s">
        <v>519</v>
      </c>
      <c r="B12" s="279"/>
      <c r="C12" s="279"/>
      <c r="D12" s="279"/>
      <c r="E12" s="279"/>
      <c r="F12" s="279"/>
      <c r="G12" s="279"/>
      <c r="H12" s="279"/>
      <c r="I12" s="279"/>
      <c r="J12" s="279"/>
      <c r="K12" s="279"/>
      <c r="L12" s="279"/>
      <c r="M12" s="279"/>
      <c r="N12" s="279"/>
      <c r="O12" s="279"/>
      <c r="P12" s="279"/>
      <c r="Q12" s="279"/>
      <c r="R12" s="279"/>
      <c r="S12" s="280"/>
      <c r="T12" s="480" t="s">
        <v>518</v>
      </c>
      <c r="U12" s="481"/>
      <c r="V12" s="481"/>
      <c r="W12" s="481"/>
      <c r="X12" s="481"/>
      <c r="Y12" s="481"/>
      <c r="Z12" s="481"/>
      <c r="AA12" s="481"/>
      <c r="AB12" s="481"/>
      <c r="AC12" s="481"/>
      <c r="AD12" s="481"/>
      <c r="AE12" s="481"/>
      <c r="AF12" s="481"/>
      <c r="AG12" s="481"/>
      <c r="AH12" s="481"/>
      <c r="AI12" s="481"/>
      <c r="AJ12" s="482"/>
      <c r="AK12" s="234"/>
      <c r="AL12" s="234"/>
    </row>
    <row r="13" spans="1:48" ht="11.25" customHeight="1" x14ac:dyDescent="0.25">
      <c r="A13" s="273"/>
      <c r="B13" s="274"/>
      <c r="C13" s="274"/>
      <c r="D13" s="274"/>
      <c r="E13" s="190">
        <f>VLOOKUP(AD10,$AM$24:$AP$104,2)</f>
        <v>5</v>
      </c>
      <c r="F13" s="190">
        <f>IF(E13+1&gt;7,1,E13+1)</f>
        <v>6</v>
      </c>
      <c r="G13" s="190">
        <f t="shared" ref="G13:AI13" si="0">IF(F13+1&gt;7,1,F13+1)</f>
        <v>7</v>
      </c>
      <c r="H13" s="190">
        <f t="shared" si="0"/>
        <v>1</v>
      </c>
      <c r="I13" s="190">
        <f t="shared" si="0"/>
        <v>2</v>
      </c>
      <c r="J13" s="190">
        <f t="shared" si="0"/>
        <v>3</v>
      </c>
      <c r="K13" s="190">
        <f t="shared" si="0"/>
        <v>4</v>
      </c>
      <c r="L13" s="190">
        <f t="shared" si="0"/>
        <v>5</v>
      </c>
      <c r="M13" s="190">
        <f t="shared" si="0"/>
        <v>6</v>
      </c>
      <c r="N13" s="190">
        <f t="shared" si="0"/>
        <v>7</v>
      </c>
      <c r="O13" s="190">
        <f t="shared" si="0"/>
        <v>1</v>
      </c>
      <c r="P13" s="190">
        <f t="shared" si="0"/>
        <v>2</v>
      </c>
      <c r="Q13" s="190">
        <f t="shared" si="0"/>
        <v>3</v>
      </c>
      <c r="R13" s="190">
        <f t="shared" si="0"/>
        <v>4</v>
      </c>
      <c r="S13" s="190">
        <f t="shared" si="0"/>
        <v>5</v>
      </c>
      <c r="T13" s="190">
        <f t="shared" si="0"/>
        <v>6</v>
      </c>
      <c r="U13" s="190">
        <f t="shared" si="0"/>
        <v>7</v>
      </c>
      <c r="V13" s="190">
        <f t="shared" si="0"/>
        <v>1</v>
      </c>
      <c r="W13" s="190">
        <f t="shared" si="0"/>
        <v>2</v>
      </c>
      <c r="X13" s="190">
        <f t="shared" si="0"/>
        <v>3</v>
      </c>
      <c r="Y13" s="190">
        <f t="shared" si="0"/>
        <v>4</v>
      </c>
      <c r="Z13" s="190">
        <f t="shared" si="0"/>
        <v>5</v>
      </c>
      <c r="AA13" s="190">
        <f t="shared" si="0"/>
        <v>6</v>
      </c>
      <c r="AB13" s="190">
        <f t="shared" si="0"/>
        <v>7</v>
      </c>
      <c r="AC13" s="190">
        <f t="shared" si="0"/>
        <v>1</v>
      </c>
      <c r="AD13" s="190">
        <f t="shared" si="0"/>
        <v>2</v>
      </c>
      <c r="AE13" s="190">
        <f t="shared" si="0"/>
        <v>3</v>
      </c>
      <c r="AF13" s="190">
        <f t="shared" si="0"/>
        <v>4</v>
      </c>
      <c r="AG13" s="190">
        <f t="shared" si="0"/>
        <v>5</v>
      </c>
      <c r="AH13" s="190">
        <f t="shared" si="0"/>
        <v>6</v>
      </c>
      <c r="AI13" s="190">
        <f t="shared" si="0"/>
        <v>7</v>
      </c>
      <c r="AJ13" s="235"/>
      <c r="AK13" s="234"/>
      <c r="AL13" s="234"/>
    </row>
    <row r="14" spans="1:48" ht="15" customHeight="1" x14ac:dyDescent="0.25">
      <c r="A14" s="518" t="s">
        <v>444</v>
      </c>
      <c r="B14" s="519"/>
      <c r="C14" s="478" t="s">
        <v>445</v>
      </c>
      <c r="D14" s="478" t="s">
        <v>579</v>
      </c>
      <c r="E14" s="236">
        <v>1</v>
      </c>
      <c r="F14" s="236">
        <v>2</v>
      </c>
      <c r="G14" s="236">
        <v>3</v>
      </c>
      <c r="H14" s="236">
        <v>4</v>
      </c>
      <c r="I14" s="236">
        <v>5</v>
      </c>
      <c r="J14" s="236">
        <v>6</v>
      </c>
      <c r="K14" s="236">
        <v>7</v>
      </c>
      <c r="L14" s="236">
        <v>8</v>
      </c>
      <c r="M14" s="236">
        <v>9</v>
      </c>
      <c r="N14" s="236">
        <v>10</v>
      </c>
      <c r="O14" s="236">
        <v>11</v>
      </c>
      <c r="P14" s="236">
        <v>12</v>
      </c>
      <c r="Q14" s="236">
        <v>13</v>
      </c>
      <c r="R14" s="236">
        <v>14</v>
      </c>
      <c r="S14" s="236">
        <v>15</v>
      </c>
      <c r="T14" s="236">
        <v>16</v>
      </c>
      <c r="U14" s="236">
        <v>17</v>
      </c>
      <c r="V14" s="236">
        <v>18</v>
      </c>
      <c r="W14" s="236">
        <v>19</v>
      </c>
      <c r="X14" s="236">
        <v>20</v>
      </c>
      <c r="Y14" s="236">
        <v>21</v>
      </c>
      <c r="Z14" s="236">
        <v>22</v>
      </c>
      <c r="AA14" s="236">
        <v>23</v>
      </c>
      <c r="AB14" s="236">
        <v>24</v>
      </c>
      <c r="AC14" s="236">
        <v>25</v>
      </c>
      <c r="AD14" s="236">
        <v>26</v>
      </c>
      <c r="AE14" s="236">
        <v>27</v>
      </c>
      <c r="AF14" s="236">
        <v>28</v>
      </c>
      <c r="AG14" s="236">
        <v>29</v>
      </c>
      <c r="AH14" s="236">
        <v>30</v>
      </c>
      <c r="AI14" s="236">
        <v>31</v>
      </c>
      <c r="AJ14" s="237">
        <v>13</v>
      </c>
      <c r="AK14" s="234"/>
      <c r="AL14" s="234"/>
    </row>
    <row r="15" spans="1:48" ht="26.4" customHeight="1" x14ac:dyDescent="0.25">
      <c r="A15" s="520"/>
      <c r="B15" s="521"/>
      <c r="C15" s="479"/>
      <c r="D15" s="479"/>
      <c r="E15" s="104" t="str">
        <f>VLOOKUP(AD10,$AM$24:$AP$104,3)</f>
        <v>Th</v>
      </c>
      <c r="F15" s="104" t="str">
        <f t="shared" ref="F15:AG15" si="1">VLOOKUP(F13,$AN$17:$AO$23,2)</f>
        <v>F</v>
      </c>
      <c r="G15" s="104" t="str">
        <f t="shared" si="1"/>
        <v>Sa</v>
      </c>
      <c r="H15" s="104" t="str">
        <f t="shared" si="1"/>
        <v>Su</v>
      </c>
      <c r="I15" s="104" t="str">
        <f t="shared" si="1"/>
        <v>M</v>
      </c>
      <c r="J15" s="104" t="str">
        <f t="shared" si="1"/>
        <v>Tu</v>
      </c>
      <c r="K15" s="104" t="str">
        <f t="shared" si="1"/>
        <v>W</v>
      </c>
      <c r="L15" s="104" t="str">
        <f t="shared" si="1"/>
        <v>Th</v>
      </c>
      <c r="M15" s="104" t="str">
        <f t="shared" si="1"/>
        <v>F</v>
      </c>
      <c r="N15" s="104" t="str">
        <f t="shared" si="1"/>
        <v>Sa</v>
      </c>
      <c r="O15" s="104" t="str">
        <f t="shared" si="1"/>
        <v>Su</v>
      </c>
      <c r="P15" s="104" t="str">
        <f t="shared" si="1"/>
        <v>M</v>
      </c>
      <c r="Q15" s="104" t="str">
        <f t="shared" si="1"/>
        <v>Tu</v>
      </c>
      <c r="R15" s="104" t="str">
        <f t="shared" si="1"/>
        <v>W</v>
      </c>
      <c r="S15" s="104" t="str">
        <f t="shared" si="1"/>
        <v>Th</v>
      </c>
      <c r="T15" s="104" t="str">
        <f t="shared" si="1"/>
        <v>F</v>
      </c>
      <c r="U15" s="104" t="str">
        <f t="shared" si="1"/>
        <v>Sa</v>
      </c>
      <c r="V15" s="104" t="str">
        <f t="shared" si="1"/>
        <v>Su</v>
      </c>
      <c r="W15" s="104" t="str">
        <f t="shared" si="1"/>
        <v>M</v>
      </c>
      <c r="X15" s="104" t="str">
        <f t="shared" si="1"/>
        <v>Tu</v>
      </c>
      <c r="Y15" s="104" t="str">
        <f t="shared" si="1"/>
        <v>W</v>
      </c>
      <c r="Z15" s="104" t="str">
        <f t="shared" si="1"/>
        <v>Th</v>
      </c>
      <c r="AA15" s="104" t="str">
        <f t="shared" si="1"/>
        <v>F</v>
      </c>
      <c r="AB15" s="104" t="str">
        <f t="shared" si="1"/>
        <v>Sa</v>
      </c>
      <c r="AC15" s="104" t="str">
        <f t="shared" si="1"/>
        <v>Su</v>
      </c>
      <c r="AD15" s="104" t="str">
        <f t="shared" si="1"/>
        <v>M</v>
      </c>
      <c r="AE15" s="104" t="str">
        <f t="shared" si="1"/>
        <v>Tu</v>
      </c>
      <c r="AF15" s="104" t="str">
        <f t="shared" si="1"/>
        <v>W</v>
      </c>
      <c r="AG15" s="104" t="str">
        <f t="shared" si="1"/>
        <v>Th</v>
      </c>
      <c r="AH15" s="104" t="str">
        <f>IF(AH14&gt;$AM$18,"",VLOOKUP(AH13,$AN$17:$AO$23,2))</f>
        <v>F</v>
      </c>
      <c r="AI15" s="104" t="str">
        <f>IF(AI14&gt;$AM$18,"",VLOOKUP(AI13,$AN$17:$AO$23,2))</f>
        <v>Sa</v>
      </c>
      <c r="AJ15" s="238" t="s">
        <v>446</v>
      </c>
      <c r="AK15" s="234"/>
      <c r="AL15" s="234"/>
    </row>
    <row r="16" spans="1:48" ht="15" customHeight="1" x14ac:dyDescent="0.25">
      <c r="A16" s="239">
        <v>1</v>
      </c>
      <c r="B16" s="247">
        <f>'Children''s Name List'!B2</f>
        <v>0</v>
      </c>
      <c r="C16" s="251">
        <f>'Children''s Name List'!C2</f>
        <v>0</v>
      </c>
      <c r="D16" s="241">
        <f>'Children''s Name List'!D2</f>
        <v>0</v>
      </c>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3">
        <f t="shared" ref="AJ16:AJ35" si="2">IF(C16="N","N/A",(COUNTIF(E16:AI16,"=F"))+(COUNTIF(E16:AI16,"=FP"))+(COUNTIF(E16:AI16,"=SI"))+((0.5*(COUNTIF(E16:AI16,"=P")))))</f>
        <v>0</v>
      </c>
      <c r="AK16" s="234"/>
      <c r="AL16" s="234"/>
      <c r="AM16" s="214"/>
      <c r="AN16" s="477" t="s">
        <v>108</v>
      </c>
      <c r="AO16" s="477"/>
      <c r="AP16" s="214"/>
      <c r="AS16" s="214"/>
      <c r="AU16" s="244" t="s">
        <v>372</v>
      </c>
      <c r="AV16" s="245" t="s">
        <v>371</v>
      </c>
    </row>
    <row r="17" spans="1:48" ht="15" customHeight="1" x14ac:dyDescent="0.25">
      <c r="A17" s="246">
        <f>A16+1</f>
        <v>2</v>
      </c>
      <c r="B17" s="247">
        <f>'Children''s Name List'!B3</f>
        <v>0</v>
      </c>
      <c r="C17" s="251">
        <f>'Children''s Name List'!C3</f>
        <v>0</v>
      </c>
      <c r="D17" s="241">
        <f>'Children''s Name List'!D3</f>
        <v>0</v>
      </c>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3">
        <f t="shared" si="2"/>
        <v>0</v>
      </c>
      <c r="AK17" s="234"/>
      <c r="AL17" s="234"/>
      <c r="AM17" s="249" t="s">
        <v>373</v>
      </c>
      <c r="AN17" s="250">
        <v>1</v>
      </c>
      <c r="AO17" s="250" t="s">
        <v>109</v>
      </c>
      <c r="AP17" s="219"/>
      <c r="AS17" s="219"/>
    </row>
    <row r="18" spans="1:48" ht="15" customHeight="1" x14ac:dyDescent="0.25">
      <c r="A18" s="246">
        <f t="shared" ref="A18:A35" si="3">A17+1</f>
        <v>3</v>
      </c>
      <c r="B18" s="247">
        <f>'Children''s Name List'!B4</f>
        <v>0</v>
      </c>
      <c r="C18" s="251">
        <f>'Children''s Name List'!C4</f>
        <v>0</v>
      </c>
      <c r="D18" s="241">
        <f>'Children''s Name List'!D4</f>
        <v>0</v>
      </c>
      <c r="E18" s="242"/>
      <c r="F18" s="242"/>
      <c r="G18" s="242"/>
      <c r="H18" s="24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3">
        <f t="shared" si="2"/>
        <v>0</v>
      </c>
      <c r="AK18" s="234"/>
      <c r="AL18" s="234"/>
      <c r="AM18" s="252">
        <f>VLOOKUP(AD10,AM24:AP95,4)</f>
        <v>31</v>
      </c>
      <c r="AN18" s="250">
        <v>2</v>
      </c>
      <c r="AO18" s="250" t="s">
        <v>4</v>
      </c>
      <c r="AP18" s="222"/>
      <c r="AS18" s="222"/>
      <c r="AU18" s="253" t="s">
        <v>347</v>
      </c>
      <c r="AV18" s="271">
        <v>74.84</v>
      </c>
    </row>
    <row r="19" spans="1:48" ht="15" customHeight="1" x14ac:dyDescent="0.25">
      <c r="A19" s="246">
        <f t="shared" si="3"/>
        <v>4</v>
      </c>
      <c r="B19" s="247">
        <f>'Children''s Name List'!B5</f>
        <v>0</v>
      </c>
      <c r="C19" s="251">
        <f>'Children''s Name List'!C5</f>
        <v>0</v>
      </c>
      <c r="D19" s="241">
        <f>'Children''s Name List'!D5</f>
        <v>0</v>
      </c>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3">
        <f t="shared" si="2"/>
        <v>0</v>
      </c>
      <c r="AK19" s="234"/>
      <c r="AL19" s="234"/>
      <c r="AM19" s="226"/>
      <c r="AN19" s="250">
        <v>3</v>
      </c>
      <c r="AO19" s="250" t="s">
        <v>110</v>
      </c>
      <c r="AP19" s="226"/>
      <c r="AS19" s="226"/>
      <c r="AU19" s="254" t="s">
        <v>340</v>
      </c>
      <c r="AV19" s="271">
        <v>52.7</v>
      </c>
    </row>
    <row r="20" spans="1:48" ht="15" customHeight="1" x14ac:dyDescent="0.3">
      <c r="A20" s="246">
        <f t="shared" si="3"/>
        <v>5</v>
      </c>
      <c r="B20" s="247">
        <f>'Children''s Name List'!B6</f>
        <v>0</v>
      </c>
      <c r="C20" s="251">
        <f>'Children''s Name List'!C6</f>
        <v>0</v>
      </c>
      <c r="D20" s="241">
        <f>'Children''s Name List'!D6</f>
        <v>0</v>
      </c>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3">
        <f t="shared" si="2"/>
        <v>0</v>
      </c>
      <c r="AK20" s="234"/>
      <c r="AL20" s="234"/>
      <c r="AM20" s="230"/>
      <c r="AN20" s="250">
        <v>4</v>
      </c>
      <c r="AO20" s="250" t="s">
        <v>6</v>
      </c>
      <c r="AP20" s="230"/>
      <c r="AS20" s="230"/>
      <c r="AU20" s="254" t="s">
        <v>14</v>
      </c>
      <c r="AV20" s="216">
        <v>45</v>
      </c>
    </row>
    <row r="21" spans="1:48" ht="15" customHeight="1" x14ac:dyDescent="0.25">
      <c r="A21" s="246">
        <f t="shared" si="3"/>
        <v>6</v>
      </c>
      <c r="B21" s="247">
        <f>'Children''s Name List'!B7</f>
        <v>0</v>
      </c>
      <c r="C21" s="251">
        <f>'Children''s Name List'!C7</f>
        <v>0</v>
      </c>
      <c r="D21" s="241">
        <f>'Children''s Name List'!D7</f>
        <v>0</v>
      </c>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3">
        <f t="shared" si="2"/>
        <v>0</v>
      </c>
      <c r="AK21" s="234"/>
      <c r="AL21" s="234"/>
      <c r="AM21" s="226"/>
      <c r="AN21" s="250">
        <v>5</v>
      </c>
      <c r="AO21" s="250" t="s">
        <v>111</v>
      </c>
      <c r="AP21" s="226"/>
      <c r="AS21" s="226"/>
      <c r="AU21" s="253" t="s">
        <v>49</v>
      </c>
      <c r="AV21" s="271">
        <v>80.599999999999994</v>
      </c>
    </row>
    <row r="22" spans="1:48" ht="15" customHeight="1" x14ac:dyDescent="0.25">
      <c r="A22" s="246">
        <f>A21+1</f>
        <v>7</v>
      </c>
      <c r="B22" s="247">
        <f>'Children''s Name List'!B8</f>
        <v>0</v>
      </c>
      <c r="C22" s="251">
        <f>'Children''s Name List'!C8</f>
        <v>0</v>
      </c>
      <c r="D22" s="241">
        <f>'Children''s Name List'!D8</f>
        <v>0</v>
      </c>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3">
        <f t="shared" si="2"/>
        <v>0</v>
      </c>
      <c r="AK22" s="234"/>
      <c r="AL22" s="234"/>
      <c r="AM22" s="226"/>
      <c r="AN22" s="250">
        <v>6</v>
      </c>
      <c r="AO22" s="250" t="s">
        <v>2</v>
      </c>
      <c r="AP22" s="226"/>
      <c r="AQ22" s="226"/>
      <c r="AR22" s="255"/>
      <c r="AS22" s="226"/>
      <c r="AU22" s="253" t="s">
        <v>348</v>
      </c>
      <c r="AV22" s="271">
        <v>74.84</v>
      </c>
    </row>
    <row r="23" spans="1:48" ht="15" customHeight="1" x14ac:dyDescent="0.25">
      <c r="A23" s="246">
        <f t="shared" si="3"/>
        <v>8</v>
      </c>
      <c r="B23" s="247">
        <f>'Children''s Name List'!B9</f>
        <v>0</v>
      </c>
      <c r="C23" s="251">
        <f>'Children''s Name List'!C9</f>
        <v>0</v>
      </c>
      <c r="D23" s="241">
        <f>'Children''s Name List'!D9</f>
        <v>0</v>
      </c>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3">
        <f t="shared" si="2"/>
        <v>0</v>
      </c>
      <c r="AK23" s="234"/>
      <c r="AL23" s="234"/>
      <c r="AM23" s="226"/>
      <c r="AN23" s="250">
        <v>7</v>
      </c>
      <c r="AO23" s="250" t="s">
        <v>112</v>
      </c>
      <c r="AP23" s="226"/>
      <c r="AQ23" s="226"/>
      <c r="AR23" s="226"/>
      <c r="AS23" s="226"/>
      <c r="AU23" s="253" t="s">
        <v>308</v>
      </c>
      <c r="AV23" s="271">
        <v>74.84</v>
      </c>
    </row>
    <row r="24" spans="1:48" ht="15" customHeight="1" x14ac:dyDescent="0.25">
      <c r="A24" s="246">
        <f t="shared" si="3"/>
        <v>9</v>
      </c>
      <c r="B24" s="247">
        <f>'Children''s Name List'!B10</f>
        <v>0</v>
      </c>
      <c r="C24" s="251">
        <f>'Children''s Name List'!C10</f>
        <v>0</v>
      </c>
      <c r="D24" s="241">
        <f>'Children''s Name List'!D10</f>
        <v>0</v>
      </c>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3">
        <f t="shared" si="2"/>
        <v>0</v>
      </c>
      <c r="AK24" s="234"/>
      <c r="AL24" s="234"/>
      <c r="AM24" s="270">
        <v>46023</v>
      </c>
      <c r="AN24" s="215">
        <f t="shared" ref="AN24:AN25" si="4">WEEKDAY(AM24)</f>
        <v>5</v>
      </c>
      <c r="AO24" s="244" t="str">
        <f t="shared" ref="AO24:AO25" si="5">VLOOKUP(AN24,$AN$17:$AO$23,2)</f>
        <v>Th</v>
      </c>
      <c r="AP24" s="244">
        <v>31</v>
      </c>
      <c r="AQ24" s="233"/>
      <c r="AR24" s="233"/>
      <c r="AS24" s="233"/>
      <c r="AT24" s="233"/>
      <c r="AU24" s="253" t="s">
        <v>45</v>
      </c>
      <c r="AV24" s="271">
        <v>48.15</v>
      </c>
    </row>
    <row r="25" spans="1:48" ht="15" customHeight="1" x14ac:dyDescent="0.25">
      <c r="A25" s="272">
        <f t="shared" si="3"/>
        <v>10</v>
      </c>
      <c r="B25" s="247">
        <f>'Children''s Name List'!B11</f>
        <v>0</v>
      </c>
      <c r="C25" s="251">
        <f>'Children''s Name List'!C11</f>
        <v>0</v>
      </c>
      <c r="D25" s="241">
        <f>'Children''s Name List'!D11</f>
        <v>0</v>
      </c>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3">
        <f t="shared" si="2"/>
        <v>0</v>
      </c>
      <c r="AK25" s="234"/>
      <c r="AL25" s="234"/>
      <c r="AM25" s="270">
        <v>46054</v>
      </c>
      <c r="AN25" s="215">
        <f t="shared" si="4"/>
        <v>1</v>
      </c>
      <c r="AO25" s="244" t="str">
        <f t="shared" si="5"/>
        <v>Su</v>
      </c>
      <c r="AP25" s="244">
        <v>28</v>
      </c>
      <c r="AQ25" s="233"/>
      <c r="AR25" s="233"/>
      <c r="AS25" s="233"/>
      <c r="AT25" s="233"/>
      <c r="AU25" s="254" t="s">
        <v>20</v>
      </c>
      <c r="AV25" s="271">
        <v>45</v>
      </c>
    </row>
    <row r="26" spans="1:48" ht="15" customHeight="1" x14ac:dyDescent="0.25">
      <c r="A26" s="239">
        <f t="shared" si="3"/>
        <v>11</v>
      </c>
      <c r="B26" s="247">
        <f>'Children''s Name List'!B12</f>
        <v>0</v>
      </c>
      <c r="C26" s="251">
        <f>'Children''s Name List'!C12</f>
        <v>0</v>
      </c>
      <c r="D26" s="241">
        <f>'Children''s Name List'!D12</f>
        <v>0</v>
      </c>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3">
        <f t="shared" si="2"/>
        <v>0</v>
      </c>
      <c r="AK26" s="234"/>
      <c r="AL26" s="234"/>
      <c r="AM26" s="270">
        <v>46082</v>
      </c>
      <c r="AN26" s="215">
        <f t="shared" ref="AN26:AN28" si="6">WEEKDAY(AM26)</f>
        <v>1</v>
      </c>
      <c r="AO26" s="244" t="str">
        <f t="shared" ref="AO26:AO40" si="7">VLOOKUP(AN26,$AN$17:$AO$23,2)</f>
        <v>Su</v>
      </c>
      <c r="AP26" s="244">
        <v>31</v>
      </c>
      <c r="AQ26" s="256"/>
      <c r="AR26" s="256"/>
      <c r="AS26" s="256"/>
      <c r="AT26" s="233"/>
      <c r="AU26" s="253" t="s">
        <v>344</v>
      </c>
      <c r="AV26" s="271">
        <v>59.22</v>
      </c>
    </row>
    <row r="27" spans="1:48" ht="15" customHeight="1" x14ac:dyDescent="0.25">
      <c r="A27" s="239">
        <f t="shared" si="3"/>
        <v>12</v>
      </c>
      <c r="B27" s="247">
        <f>'Children''s Name List'!B13</f>
        <v>0</v>
      </c>
      <c r="C27" s="251">
        <f>'Children''s Name List'!C13</f>
        <v>0</v>
      </c>
      <c r="D27" s="241">
        <f>'Children''s Name List'!D13</f>
        <v>0</v>
      </c>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3">
        <f t="shared" si="2"/>
        <v>0</v>
      </c>
      <c r="AK27" s="234"/>
      <c r="AL27" s="234"/>
      <c r="AM27" s="270">
        <v>46113</v>
      </c>
      <c r="AN27" s="215">
        <f t="shared" si="6"/>
        <v>4</v>
      </c>
      <c r="AO27" s="244" t="str">
        <f t="shared" si="7"/>
        <v>W</v>
      </c>
      <c r="AP27" s="244">
        <v>30</v>
      </c>
      <c r="AQ27" s="244"/>
      <c r="AR27" s="244"/>
      <c r="AS27" s="244"/>
      <c r="AU27" s="253" t="s">
        <v>19</v>
      </c>
      <c r="AV27" s="271">
        <v>55.53</v>
      </c>
    </row>
    <row r="28" spans="1:48" ht="15" customHeight="1" x14ac:dyDescent="0.25">
      <c r="A28" s="239">
        <f t="shared" si="3"/>
        <v>13</v>
      </c>
      <c r="B28" s="247">
        <f>'Children''s Name List'!B14</f>
        <v>0</v>
      </c>
      <c r="C28" s="251">
        <f>'Children''s Name List'!C14</f>
        <v>0</v>
      </c>
      <c r="D28" s="241">
        <f>'Children''s Name List'!D14</f>
        <v>0</v>
      </c>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3">
        <f t="shared" si="2"/>
        <v>0</v>
      </c>
      <c r="AK28" s="234"/>
      <c r="AL28" s="234"/>
      <c r="AM28" s="270">
        <v>46143</v>
      </c>
      <c r="AN28" s="215">
        <f t="shared" si="6"/>
        <v>6</v>
      </c>
      <c r="AO28" s="244" t="str">
        <f t="shared" si="7"/>
        <v>F</v>
      </c>
      <c r="AP28" s="244">
        <v>31</v>
      </c>
      <c r="AQ28" s="257" t="s">
        <v>2</v>
      </c>
      <c r="AR28" s="258" t="s">
        <v>146</v>
      </c>
      <c r="AS28" s="259"/>
      <c r="AU28" s="253" t="s">
        <v>23</v>
      </c>
      <c r="AV28" s="271">
        <v>54.27</v>
      </c>
    </row>
    <row r="29" spans="1:48" ht="15" customHeight="1" x14ac:dyDescent="0.25">
      <c r="A29" s="239">
        <f t="shared" si="3"/>
        <v>14</v>
      </c>
      <c r="B29" s="247">
        <f>'Children''s Name List'!B15</f>
        <v>0</v>
      </c>
      <c r="C29" s="251">
        <f>'Children''s Name List'!C15</f>
        <v>0</v>
      </c>
      <c r="D29" s="241">
        <f>'Children''s Name List'!D15</f>
        <v>0</v>
      </c>
      <c r="E29" s="242"/>
      <c r="F29" s="242"/>
      <c r="G29" s="242"/>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3">
        <f t="shared" si="2"/>
        <v>0</v>
      </c>
      <c r="AK29" s="234"/>
      <c r="AL29" s="234"/>
      <c r="AM29" s="270">
        <v>46174</v>
      </c>
      <c r="AN29" s="215">
        <v>2</v>
      </c>
      <c r="AO29" s="244" t="str">
        <f t="shared" si="7"/>
        <v>M</v>
      </c>
      <c r="AP29" s="244">
        <v>30</v>
      </c>
      <c r="AQ29" s="260" t="s">
        <v>145</v>
      </c>
      <c r="AR29" s="261" t="s">
        <v>147</v>
      </c>
      <c r="AS29" s="259"/>
      <c r="AU29" s="253" t="s">
        <v>48</v>
      </c>
      <c r="AV29" s="271">
        <v>55.85</v>
      </c>
    </row>
    <row r="30" spans="1:48" ht="15" customHeight="1" x14ac:dyDescent="0.25">
      <c r="A30" s="239">
        <f t="shared" si="3"/>
        <v>15</v>
      </c>
      <c r="B30" s="247">
        <f>'Children''s Name List'!B16</f>
        <v>0</v>
      </c>
      <c r="C30" s="251">
        <f>'Children''s Name List'!C16</f>
        <v>0</v>
      </c>
      <c r="D30" s="241">
        <f>'Children''s Name List'!D16</f>
        <v>0</v>
      </c>
      <c r="E30" s="242"/>
      <c r="F30" s="242"/>
      <c r="G30" s="242"/>
      <c r="H30" s="242"/>
      <c r="I30" s="242"/>
      <c r="J30" s="242"/>
      <c r="K30" s="242"/>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c r="AI30" s="242"/>
      <c r="AJ30" s="243">
        <f t="shared" si="2"/>
        <v>0</v>
      </c>
      <c r="AK30" s="234"/>
      <c r="AL30" s="234"/>
      <c r="AM30" s="270">
        <v>46204</v>
      </c>
      <c r="AN30" s="215">
        <f t="shared" ref="AN30:AN40" si="8">WEEKDAY(AM30)</f>
        <v>4</v>
      </c>
      <c r="AO30" s="244" t="str">
        <f t="shared" si="7"/>
        <v>W</v>
      </c>
      <c r="AP30" s="244">
        <v>31</v>
      </c>
      <c r="AQ30" s="264" t="s">
        <v>418</v>
      </c>
      <c r="AR30" s="263" t="s">
        <v>419</v>
      </c>
      <c r="AS30" s="244"/>
      <c r="AU30" s="253" t="s">
        <v>314</v>
      </c>
      <c r="AV30" s="271">
        <v>60.57</v>
      </c>
    </row>
    <row r="31" spans="1:48" ht="15" customHeight="1" x14ac:dyDescent="0.25">
      <c r="A31" s="239">
        <f t="shared" si="3"/>
        <v>16</v>
      </c>
      <c r="B31" s="247">
        <f>'Children''s Name List'!B17</f>
        <v>0</v>
      </c>
      <c r="C31" s="251">
        <f>'Children''s Name List'!C17</f>
        <v>0</v>
      </c>
      <c r="D31" s="241">
        <f>'Children''s Name List'!D17</f>
        <v>0</v>
      </c>
      <c r="E31" s="242"/>
      <c r="F31" s="242"/>
      <c r="G31" s="242"/>
      <c r="H31" s="242"/>
      <c r="I31" s="242"/>
      <c r="J31" s="242"/>
      <c r="K31" s="242"/>
      <c r="L31" s="242"/>
      <c r="M31" s="242"/>
      <c r="N31" s="242"/>
      <c r="O31" s="242"/>
      <c r="P31" s="242"/>
      <c r="Q31" s="242"/>
      <c r="R31" s="242"/>
      <c r="S31" s="242"/>
      <c r="T31" s="242"/>
      <c r="U31" s="242"/>
      <c r="V31" s="242"/>
      <c r="W31" s="242"/>
      <c r="X31" s="242"/>
      <c r="Y31" s="242"/>
      <c r="Z31" s="242"/>
      <c r="AA31" s="242"/>
      <c r="AB31" s="242"/>
      <c r="AC31" s="242"/>
      <c r="AD31" s="242"/>
      <c r="AE31" s="242"/>
      <c r="AF31" s="242"/>
      <c r="AG31" s="242"/>
      <c r="AH31" s="242"/>
      <c r="AI31" s="242"/>
      <c r="AJ31" s="243">
        <f t="shared" si="2"/>
        <v>0</v>
      </c>
      <c r="AK31" s="234"/>
      <c r="AL31" s="234"/>
      <c r="AM31" s="270">
        <v>46235</v>
      </c>
      <c r="AN31" s="215">
        <f t="shared" si="8"/>
        <v>7</v>
      </c>
      <c r="AO31" s="244" t="str">
        <f t="shared" si="7"/>
        <v>Sa</v>
      </c>
      <c r="AP31" s="244">
        <v>31</v>
      </c>
      <c r="AQ31" s="262" t="s">
        <v>149</v>
      </c>
      <c r="AR31" s="263" t="s">
        <v>148</v>
      </c>
      <c r="AS31" s="244"/>
      <c r="AU31" s="253" t="s">
        <v>22</v>
      </c>
      <c r="AV31" s="271">
        <v>51.53</v>
      </c>
    </row>
    <row r="32" spans="1:48" ht="15" customHeight="1" x14ac:dyDescent="0.25">
      <c r="A32" s="239">
        <f t="shared" si="3"/>
        <v>17</v>
      </c>
      <c r="B32" s="247">
        <f>'Children''s Name List'!B18</f>
        <v>0</v>
      </c>
      <c r="C32" s="251">
        <f>'Children''s Name List'!C18</f>
        <v>0</v>
      </c>
      <c r="D32" s="241">
        <f>'Children''s Name List'!D18</f>
        <v>0</v>
      </c>
      <c r="E32" s="24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3">
        <f t="shared" si="2"/>
        <v>0</v>
      </c>
      <c r="AK32" s="234"/>
      <c r="AL32" s="234"/>
      <c r="AM32" s="270">
        <v>46266</v>
      </c>
      <c r="AN32" s="215">
        <f t="shared" si="8"/>
        <v>3</v>
      </c>
      <c r="AO32" s="244" t="str">
        <f t="shared" si="7"/>
        <v>Tu</v>
      </c>
      <c r="AP32" s="244">
        <v>30</v>
      </c>
      <c r="AQ32" s="264" t="s">
        <v>143</v>
      </c>
      <c r="AR32" s="263" t="s">
        <v>150</v>
      </c>
      <c r="AS32" s="244"/>
      <c r="AU32" s="254" t="s">
        <v>25</v>
      </c>
      <c r="AV32" s="271">
        <v>45</v>
      </c>
    </row>
    <row r="33" spans="1:48" ht="15" customHeight="1" x14ac:dyDescent="0.45">
      <c r="A33" s="239">
        <f t="shared" si="3"/>
        <v>18</v>
      </c>
      <c r="B33" s="247">
        <f>'Children''s Name List'!B19</f>
        <v>0</v>
      </c>
      <c r="C33" s="251">
        <f>'Children''s Name List'!C19</f>
        <v>0</v>
      </c>
      <c r="D33" s="241">
        <f>'Children''s Name List'!D19</f>
        <v>0</v>
      </c>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3">
        <f t="shared" si="2"/>
        <v>0</v>
      </c>
      <c r="AK33" s="234"/>
      <c r="AL33" s="234"/>
      <c r="AM33" s="270">
        <v>46296</v>
      </c>
      <c r="AN33" s="215">
        <f t="shared" si="8"/>
        <v>5</v>
      </c>
      <c r="AO33" s="244" t="str">
        <f t="shared" si="7"/>
        <v>Th</v>
      </c>
      <c r="AP33" s="244">
        <v>31</v>
      </c>
      <c r="AQ33" s="265" t="s">
        <v>355</v>
      </c>
      <c r="AR33" s="266" t="s">
        <v>356</v>
      </c>
      <c r="AS33" s="244"/>
      <c r="AU33" s="253" t="s">
        <v>16</v>
      </c>
      <c r="AV33" s="271">
        <v>48.15</v>
      </c>
    </row>
    <row r="34" spans="1:48" ht="15" customHeight="1" x14ac:dyDescent="0.25">
      <c r="A34" s="239">
        <f t="shared" si="3"/>
        <v>19</v>
      </c>
      <c r="B34" s="247">
        <f>'Children''s Name List'!B20</f>
        <v>0</v>
      </c>
      <c r="C34" s="251">
        <f>'Children''s Name List'!C20</f>
        <v>0</v>
      </c>
      <c r="D34" s="241">
        <f>'Children''s Name List'!D20</f>
        <v>0</v>
      </c>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3">
        <f t="shared" si="2"/>
        <v>0</v>
      </c>
      <c r="AK34" s="234"/>
      <c r="AL34" s="234"/>
      <c r="AM34" s="270">
        <v>46327</v>
      </c>
      <c r="AN34" s="215">
        <f t="shared" si="8"/>
        <v>1</v>
      </c>
      <c r="AO34" s="244" t="str">
        <f t="shared" si="7"/>
        <v>Su</v>
      </c>
      <c r="AP34" s="244">
        <v>30</v>
      </c>
      <c r="AQ34" s="264" t="s">
        <v>3</v>
      </c>
      <c r="AR34" s="263" t="s">
        <v>151</v>
      </c>
      <c r="AS34" s="244"/>
      <c r="AU34" s="253" t="s">
        <v>345</v>
      </c>
      <c r="AV34" s="271">
        <v>62.6</v>
      </c>
    </row>
    <row r="35" spans="1:48" ht="15" customHeight="1" x14ac:dyDescent="0.25">
      <c r="A35" s="239">
        <f t="shared" si="3"/>
        <v>20</v>
      </c>
      <c r="B35" s="247">
        <f>'Children''s Name List'!B21</f>
        <v>0</v>
      </c>
      <c r="C35" s="251">
        <f>'Children''s Name List'!C21</f>
        <v>0</v>
      </c>
      <c r="D35" s="241">
        <f>'Children''s Name List'!D21</f>
        <v>0</v>
      </c>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3">
        <f t="shared" si="2"/>
        <v>0</v>
      </c>
      <c r="AK35" s="234"/>
      <c r="AL35" s="234"/>
      <c r="AM35" s="270">
        <v>46357</v>
      </c>
      <c r="AN35" s="215">
        <f t="shared" si="8"/>
        <v>3</v>
      </c>
      <c r="AO35" s="244" t="str">
        <f t="shared" si="7"/>
        <v>Tu</v>
      </c>
      <c r="AP35" s="244">
        <v>31</v>
      </c>
      <c r="AQ35" s="264" t="s">
        <v>142</v>
      </c>
      <c r="AR35" s="263" t="e">
        <f xml:space="preserve"> CCAP/OCS Not in Attendance w/ Authorization</f>
        <v>#NAME?</v>
      </c>
      <c r="AS35" s="244"/>
      <c r="AU35" s="254" t="s">
        <v>166</v>
      </c>
      <c r="AV35" s="271">
        <v>45</v>
      </c>
    </row>
    <row r="36" spans="1:48" ht="28.5" customHeight="1" x14ac:dyDescent="0.45">
      <c r="A36" s="517" t="s">
        <v>447</v>
      </c>
      <c r="B36" s="517"/>
      <c r="C36" s="267"/>
      <c r="D36" s="267"/>
      <c r="E36" s="268">
        <f>(COUNTIF(E16:E35,"=F")+(COUNTIF(E16:E35,"=FP"))+(COUNTIF(E16:E35,"=SI")+(0.5*(COUNTIF(E16:E35,"=P")))))</f>
        <v>0</v>
      </c>
      <c r="F36" s="268">
        <f t="shared" ref="F36:AI36" si="9">(COUNTIF(F16:F35,"=F")+(COUNTIF(F16:F35,"=FP"))+(COUNTIF(F16:F35,"=SI")+(0.5*(COUNTIF(F16:F35,"=P")))))</f>
        <v>0</v>
      </c>
      <c r="G36" s="268">
        <f t="shared" si="9"/>
        <v>0</v>
      </c>
      <c r="H36" s="268">
        <f t="shared" si="9"/>
        <v>0</v>
      </c>
      <c r="I36" s="268">
        <f t="shared" si="9"/>
        <v>0</v>
      </c>
      <c r="J36" s="268">
        <f t="shared" si="9"/>
        <v>0</v>
      </c>
      <c r="K36" s="268">
        <f t="shared" si="9"/>
        <v>0</v>
      </c>
      <c r="L36" s="268">
        <f t="shared" si="9"/>
        <v>0</v>
      </c>
      <c r="M36" s="268">
        <f t="shared" si="9"/>
        <v>0</v>
      </c>
      <c r="N36" s="268">
        <f t="shared" si="9"/>
        <v>0</v>
      </c>
      <c r="O36" s="268">
        <f t="shared" si="9"/>
        <v>0</v>
      </c>
      <c r="P36" s="268">
        <f t="shared" si="9"/>
        <v>0</v>
      </c>
      <c r="Q36" s="268">
        <f t="shared" si="9"/>
        <v>0</v>
      </c>
      <c r="R36" s="268">
        <f t="shared" si="9"/>
        <v>0</v>
      </c>
      <c r="S36" s="268">
        <f t="shared" si="9"/>
        <v>0</v>
      </c>
      <c r="T36" s="268">
        <f t="shared" si="9"/>
        <v>0</v>
      </c>
      <c r="U36" s="268">
        <f t="shared" si="9"/>
        <v>0</v>
      </c>
      <c r="V36" s="268">
        <f t="shared" si="9"/>
        <v>0</v>
      </c>
      <c r="W36" s="268">
        <f t="shared" si="9"/>
        <v>0</v>
      </c>
      <c r="X36" s="268">
        <f t="shared" si="9"/>
        <v>0</v>
      </c>
      <c r="Y36" s="268">
        <f t="shared" si="9"/>
        <v>0</v>
      </c>
      <c r="Z36" s="268">
        <f t="shared" si="9"/>
        <v>0</v>
      </c>
      <c r="AA36" s="268">
        <f t="shared" si="9"/>
        <v>0</v>
      </c>
      <c r="AB36" s="268">
        <f t="shared" si="9"/>
        <v>0</v>
      </c>
      <c r="AC36" s="268">
        <f t="shared" si="9"/>
        <v>0</v>
      </c>
      <c r="AD36" s="268">
        <f t="shared" si="9"/>
        <v>0</v>
      </c>
      <c r="AE36" s="268">
        <f t="shared" si="9"/>
        <v>0</v>
      </c>
      <c r="AF36" s="268">
        <f t="shared" si="9"/>
        <v>0</v>
      </c>
      <c r="AG36" s="268">
        <f t="shared" si="9"/>
        <v>0</v>
      </c>
      <c r="AH36" s="268">
        <f t="shared" si="9"/>
        <v>0</v>
      </c>
      <c r="AI36" s="268">
        <f t="shared" si="9"/>
        <v>0</v>
      </c>
      <c r="AJ36" s="269">
        <f>IF((SUM(E36:AI36)=SUM(AJ16:AJ35)),SUM(AJ16:AJ35),"Error")</f>
        <v>0</v>
      </c>
      <c r="AM36" s="270">
        <v>46388</v>
      </c>
      <c r="AN36" s="215">
        <f t="shared" si="8"/>
        <v>6</v>
      </c>
      <c r="AO36" s="244" t="str">
        <f t="shared" si="7"/>
        <v>F</v>
      </c>
      <c r="AP36" s="244">
        <v>31</v>
      </c>
      <c r="AQ36" s="265"/>
      <c r="AR36" s="266"/>
      <c r="AS36" s="244"/>
      <c r="AU36" s="254" t="s">
        <v>394</v>
      </c>
      <c r="AV36" s="271">
        <v>62.96</v>
      </c>
    </row>
    <row r="37" spans="1:48" ht="18.600000000000001" x14ac:dyDescent="0.25">
      <c r="A37" s="239">
        <f>A35+1</f>
        <v>21</v>
      </c>
      <c r="B37" s="240">
        <f>'Children''s Name List'!B22</f>
        <v>0</v>
      </c>
      <c r="C37" s="241">
        <f>'Children''s Name List'!C22</f>
        <v>0</v>
      </c>
      <c r="D37" s="241">
        <f>'Children''s Name List'!D22</f>
        <v>0</v>
      </c>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3">
        <f t="shared" ref="AJ37:AJ56" si="10">IF(C37="N","N/A",(COUNTIF(E37:AI37,"=F"))+(COUNTIF(E37:AI37,"=FP"))+(COUNTIF(E37:AI37,"=SI"))+((0.5*(COUNTIF(E37:AI37,"=P")))))</f>
        <v>0</v>
      </c>
      <c r="AK37" s="234"/>
      <c r="AL37" s="234"/>
      <c r="AM37" s="270">
        <v>46419</v>
      </c>
      <c r="AN37" s="215">
        <f t="shared" si="8"/>
        <v>2</v>
      </c>
      <c r="AO37" s="244" t="str">
        <f t="shared" si="7"/>
        <v>M</v>
      </c>
      <c r="AP37" s="244">
        <v>28</v>
      </c>
      <c r="AQ37" s="264"/>
      <c r="AR37" s="263"/>
      <c r="AS37" s="244"/>
      <c r="AU37" s="253" t="s">
        <v>15</v>
      </c>
      <c r="AV37" s="271">
        <v>54</v>
      </c>
    </row>
    <row r="38" spans="1:48" ht="15" customHeight="1" x14ac:dyDescent="0.25">
      <c r="A38" s="246">
        <f>A37+1</f>
        <v>22</v>
      </c>
      <c r="B38" s="247">
        <f>'Children''s Name List'!B23</f>
        <v>0</v>
      </c>
      <c r="C38" s="248">
        <f>'Children''s Name List'!C23</f>
        <v>0</v>
      </c>
      <c r="D38" s="241">
        <f>'Children''s Name List'!D23</f>
        <v>0</v>
      </c>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3">
        <f t="shared" si="10"/>
        <v>0</v>
      </c>
      <c r="AM38" s="270">
        <v>46447</v>
      </c>
      <c r="AN38" s="215">
        <f t="shared" si="8"/>
        <v>2</v>
      </c>
      <c r="AO38" s="244" t="str">
        <f t="shared" si="7"/>
        <v>M</v>
      </c>
      <c r="AP38" s="244">
        <v>31</v>
      </c>
      <c r="AQ38" s="244"/>
      <c r="AR38" s="244"/>
      <c r="AS38" s="244"/>
      <c r="AU38" s="253" t="s">
        <v>34</v>
      </c>
      <c r="AV38" s="271">
        <v>59.94</v>
      </c>
    </row>
    <row r="39" spans="1:48" ht="16.2" x14ac:dyDescent="0.25">
      <c r="A39" s="246">
        <f t="shared" ref="A39:A56" si="11">A38+1</f>
        <v>23</v>
      </c>
      <c r="B39" s="247">
        <f>'Children''s Name List'!B24</f>
        <v>0</v>
      </c>
      <c r="C39" s="251">
        <f>'Children''s Name List'!C24</f>
        <v>0</v>
      </c>
      <c r="D39" s="241">
        <f>'Children''s Name List'!D24</f>
        <v>0</v>
      </c>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3">
        <f t="shared" si="10"/>
        <v>0</v>
      </c>
      <c r="AM39" s="281">
        <v>46478</v>
      </c>
      <c r="AN39" s="215">
        <f t="shared" si="8"/>
        <v>5</v>
      </c>
      <c r="AO39" s="244" t="str">
        <f t="shared" si="7"/>
        <v>Th</v>
      </c>
      <c r="AP39" s="244">
        <v>30</v>
      </c>
      <c r="AQ39" s="244"/>
      <c r="AR39" s="244"/>
      <c r="AS39" s="244"/>
      <c r="AU39" s="254" t="s">
        <v>21</v>
      </c>
      <c r="AV39" s="271">
        <v>52.7</v>
      </c>
    </row>
    <row r="40" spans="1:48" ht="16.2" x14ac:dyDescent="0.25">
      <c r="A40" s="246">
        <f t="shared" si="11"/>
        <v>24</v>
      </c>
      <c r="B40" s="247">
        <f>'Children''s Name List'!B25</f>
        <v>0</v>
      </c>
      <c r="C40" s="251">
        <f>'Children''s Name List'!C25</f>
        <v>0</v>
      </c>
      <c r="D40" s="241">
        <f>'Children''s Name List'!D25</f>
        <v>0</v>
      </c>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3">
        <f t="shared" si="10"/>
        <v>0</v>
      </c>
      <c r="AM40" s="281">
        <v>46508</v>
      </c>
      <c r="AN40" s="215">
        <f t="shared" si="8"/>
        <v>7</v>
      </c>
      <c r="AO40" s="244" t="str">
        <f t="shared" si="7"/>
        <v>Sa</v>
      </c>
      <c r="AP40" s="244">
        <v>31</v>
      </c>
      <c r="AQ40" s="244"/>
      <c r="AR40" s="244"/>
      <c r="AS40" s="244"/>
      <c r="AU40" s="254" t="s">
        <v>452</v>
      </c>
      <c r="AV40" s="271">
        <v>48.15</v>
      </c>
    </row>
    <row r="41" spans="1:48" ht="16.2" x14ac:dyDescent="0.25">
      <c r="A41" s="246">
        <f t="shared" si="11"/>
        <v>25</v>
      </c>
      <c r="B41" s="247">
        <f>'Children''s Name List'!B26</f>
        <v>0</v>
      </c>
      <c r="C41" s="251">
        <f>'Children''s Name List'!C26</f>
        <v>0</v>
      </c>
      <c r="D41" s="241">
        <f>'Children''s Name List'!D26</f>
        <v>0</v>
      </c>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3">
        <f t="shared" si="10"/>
        <v>0</v>
      </c>
      <c r="AM41" s="281">
        <v>46539</v>
      </c>
      <c r="AN41" s="282">
        <f t="shared" ref="AN41:AN102" si="12">WEEKDAY(AM41)</f>
        <v>3</v>
      </c>
      <c r="AO41" s="283" t="str">
        <f t="shared" ref="AO41:AO102" si="13">VLOOKUP(AN41,$AN$17:$AO$23,2)</f>
        <v>Tu</v>
      </c>
      <c r="AP41" s="244">
        <v>30</v>
      </c>
      <c r="AQ41" s="244"/>
      <c r="AR41" s="244"/>
      <c r="AS41" s="244"/>
      <c r="AU41" s="253" t="s">
        <v>26</v>
      </c>
      <c r="AV41" s="271">
        <v>51.53</v>
      </c>
    </row>
    <row r="42" spans="1:48" ht="16.2" x14ac:dyDescent="0.25">
      <c r="A42" s="246">
        <f t="shared" si="11"/>
        <v>26</v>
      </c>
      <c r="B42" s="247">
        <f>'Children''s Name List'!B27</f>
        <v>0</v>
      </c>
      <c r="C42" s="251">
        <f>'Children''s Name List'!C27</f>
        <v>0</v>
      </c>
      <c r="D42" s="241">
        <f>'Children''s Name List'!D27</f>
        <v>0</v>
      </c>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3">
        <f t="shared" si="10"/>
        <v>0</v>
      </c>
      <c r="AM42" s="281">
        <v>46569</v>
      </c>
      <c r="AN42" s="282">
        <f t="shared" si="12"/>
        <v>5</v>
      </c>
      <c r="AO42" s="283" t="str">
        <f t="shared" si="13"/>
        <v>Th</v>
      </c>
      <c r="AP42" s="244">
        <v>31</v>
      </c>
      <c r="AQ42" s="244"/>
      <c r="AR42" s="244"/>
      <c r="AS42" s="244"/>
      <c r="AU42" s="254" t="s">
        <v>46</v>
      </c>
      <c r="AV42" s="271">
        <v>52.7</v>
      </c>
    </row>
    <row r="43" spans="1:48" ht="16.2" x14ac:dyDescent="0.25">
      <c r="A43" s="246">
        <f>A42+1</f>
        <v>27</v>
      </c>
      <c r="B43" s="247">
        <f>'Children''s Name List'!B28</f>
        <v>0</v>
      </c>
      <c r="C43" s="251">
        <f>'Children''s Name List'!C28</f>
        <v>0</v>
      </c>
      <c r="D43" s="241">
        <f>'Children''s Name List'!D28</f>
        <v>0</v>
      </c>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3">
        <f t="shared" si="10"/>
        <v>0</v>
      </c>
      <c r="AM43" s="281">
        <v>46600</v>
      </c>
      <c r="AN43" s="282">
        <f t="shared" si="12"/>
        <v>1</v>
      </c>
      <c r="AO43" s="283" t="str">
        <f t="shared" si="13"/>
        <v>Su</v>
      </c>
      <c r="AP43" s="244">
        <v>31</v>
      </c>
      <c r="AQ43" s="244"/>
      <c r="AR43" s="244"/>
      <c r="AS43" s="244"/>
      <c r="AU43" s="253" t="s">
        <v>27</v>
      </c>
      <c r="AV43" s="271">
        <v>52.65</v>
      </c>
    </row>
    <row r="44" spans="1:48" ht="16.2" x14ac:dyDescent="0.25">
      <c r="A44" s="246">
        <f t="shared" si="11"/>
        <v>28</v>
      </c>
      <c r="B44" s="247">
        <f>'Children''s Name List'!B29</f>
        <v>0</v>
      </c>
      <c r="C44" s="251">
        <f>'Children''s Name List'!C29</f>
        <v>0</v>
      </c>
      <c r="D44" s="241">
        <f>'Children''s Name List'!D29</f>
        <v>0</v>
      </c>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c r="AH44" s="242"/>
      <c r="AI44" s="242"/>
      <c r="AJ44" s="243">
        <f t="shared" si="10"/>
        <v>0</v>
      </c>
      <c r="AM44" s="281">
        <v>46631</v>
      </c>
      <c r="AN44" s="282">
        <f t="shared" si="12"/>
        <v>4</v>
      </c>
      <c r="AO44" s="283" t="str">
        <f t="shared" si="13"/>
        <v>W</v>
      </c>
      <c r="AP44" s="244">
        <v>30</v>
      </c>
      <c r="AQ44" s="244"/>
      <c r="AR44" s="244"/>
      <c r="AS44" s="244"/>
      <c r="AU44" s="253" t="s">
        <v>339</v>
      </c>
      <c r="AV44" s="271">
        <v>48.15</v>
      </c>
    </row>
    <row r="45" spans="1:48" ht="16.2" x14ac:dyDescent="0.25">
      <c r="A45" s="246">
        <f t="shared" si="11"/>
        <v>29</v>
      </c>
      <c r="B45" s="247">
        <f>'Children''s Name List'!B30</f>
        <v>0</v>
      </c>
      <c r="C45" s="251">
        <f>'Children''s Name List'!C30</f>
        <v>0</v>
      </c>
      <c r="D45" s="241">
        <f>'Children''s Name List'!D30</f>
        <v>0</v>
      </c>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3">
        <f t="shared" si="10"/>
        <v>0</v>
      </c>
      <c r="AM45" s="281">
        <v>46661</v>
      </c>
      <c r="AN45" s="282">
        <f t="shared" si="12"/>
        <v>6</v>
      </c>
      <c r="AO45" s="283" t="str">
        <f t="shared" si="13"/>
        <v>F</v>
      </c>
      <c r="AP45" s="244">
        <v>31</v>
      </c>
      <c r="AQ45" s="244"/>
      <c r="AR45" s="244"/>
      <c r="AS45" s="244"/>
      <c r="AU45" s="253" t="s">
        <v>17</v>
      </c>
      <c r="AV45" s="271">
        <v>58.01</v>
      </c>
    </row>
    <row r="46" spans="1:48" ht="16.2" x14ac:dyDescent="0.25">
      <c r="A46" s="272">
        <f t="shared" si="11"/>
        <v>30</v>
      </c>
      <c r="B46" s="247">
        <f>'Children''s Name List'!B31</f>
        <v>0</v>
      </c>
      <c r="C46" s="251">
        <f>'Children''s Name List'!C31</f>
        <v>0</v>
      </c>
      <c r="D46" s="241">
        <f>'Children''s Name List'!D31</f>
        <v>0</v>
      </c>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242"/>
      <c r="AJ46" s="243">
        <f t="shared" si="10"/>
        <v>0</v>
      </c>
      <c r="AM46" s="281">
        <v>46692</v>
      </c>
      <c r="AN46" s="282">
        <f t="shared" si="12"/>
        <v>2</v>
      </c>
      <c r="AO46" s="283" t="str">
        <f t="shared" si="13"/>
        <v>M</v>
      </c>
      <c r="AP46" s="244">
        <v>30</v>
      </c>
      <c r="AQ46" s="244"/>
      <c r="AR46" s="244"/>
      <c r="AS46" s="244"/>
      <c r="AU46" s="253" t="s">
        <v>36</v>
      </c>
      <c r="AV46" s="271">
        <v>82.04</v>
      </c>
    </row>
    <row r="47" spans="1:48" ht="16.2" x14ac:dyDescent="0.25">
      <c r="A47" s="239">
        <f t="shared" si="11"/>
        <v>31</v>
      </c>
      <c r="B47" s="247">
        <f>'Children''s Name List'!B32</f>
        <v>0</v>
      </c>
      <c r="C47" s="251">
        <f>'Children''s Name List'!C32</f>
        <v>0</v>
      </c>
      <c r="D47" s="241">
        <f>'Children''s Name List'!D32</f>
        <v>0</v>
      </c>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c r="AI47" s="242"/>
      <c r="AJ47" s="243">
        <f t="shared" si="10"/>
        <v>0</v>
      </c>
      <c r="AM47" s="281">
        <v>46722</v>
      </c>
      <c r="AN47" s="282">
        <f t="shared" si="12"/>
        <v>4</v>
      </c>
      <c r="AO47" s="283" t="str">
        <f t="shared" si="13"/>
        <v>W</v>
      </c>
      <c r="AP47" s="244">
        <v>31</v>
      </c>
      <c r="AQ47" s="244"/>
      <c r="AR47" s="244"/>
      <c r="AS47" s="244"/>
      <c r="AU47" s="253" t="s">
        <v>315</v>
      </c>
      <c r="AV47" s="271">
        <v>60.21</v>
      </c>
    </row>
    <row r="48" spans="1:48" ht="16.2" x14ac:dyDescent="0.25">
      <c r="A48" s="239">
        <f t="shared" si="11"/>
        <v>32</v>
      </c>
      <c r="B48" s="247">
        <f>'Children''s Name List'!B33</f>
        <v>0</v>
      </c>
      <c r="C48" s="251">
        <f>'Children''s Name List'!C33</f>
        <v>0</v>
      </c>
      <c r="D48" s="241">
        <f>'Children''s Name List'!D33</f>
        <v>0</v>
      </c>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3">
        <f t="shared" si="10"/>
        <v>0</v>
      </c>
      <c r="AM48" s="281">
        <v>46753</v>
      </c>
      <c r="AN48" s="282">
        <f t="shared" si="12"/>
        <v>7</v>
      </c>
      <c r="AO48" s="283" t="str">
        <f t="shared" si="13"/>
        <v>Sa</v>
      </c>
      <c r="AP48" s="244">
        <v>31</v>
      </c>
      <c r="AQ48" s="244"/>
      <c r="AR48" s="244"/>
      <c r="AS48" s="244"/>
      <c r="AU48" s="253" t="s">
        <v>512</v>
      </c>
      <c r="AV48" s="271">
        <v>66.510000000000005</v>
      </c>
    </row>
    <row r="49" spans="1:48" ht="16.2" x14ac:dyDescent="0.25">
      <c r="A49" s="239">
        <f t="shared" si="11"/>
        <v>33</v>
      </c>
      <c r="B49" s="247">
        <f>'Children''s Name List'!B34</f>
        <v>0</v>
      </c>
      <c r="C49" s="251">
        <f>'Children''s Name List'!C34</f>
        <v>0</v>
      </c>
      <c r="D49" s="241">
        <f>'Children''s Name List'!D34</f>
        <v>0</v>
      </c>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3">
        <f t="shared" si="10"/>
        <v>0</v>
      </c>
      <c r="AM49" s="281">
        <v>46784</v>
      </c>
      <c r="AN49" s="282">
        <f t="shared" si="12"/>
        <v>3</v>
      </c>
      <c r="AO49" s="283" t="str">
        <f t="shared" si="13"/>
        <v>Tu</v>
      </c>
      <c r="AP49" s="244">
        <v>29</v>
      </c>
      <c r="AQ49" s="244"/>
      <c r="AR49" s="244"/>
      <c r="AS49" s="244"/>
      <c r="AU49" s="253" t="s">
        <v>395</v>
      </c>
      <c r="AV49" s="271">
        <v>66.510000000000005</v>
      </c>
    </row>
    <row r="50" spans="1:48" ht="15" customHeight="1" x14ac:dyDescent="0.25">
      <c r="A50" s="239">
        <f t="shared" si="11"/>
        <v>34</v>
      </c>
      <c r="B50" s="247">
        <f>'Children''s Name List'!B35</f>
        <v>0</v>
      </c>
      <c r="C50" s="251">
        <f>'Children''s Name List'!C35</f>
        <v>0</v>
      </c>
      <c r="D50" s="241">
        <f>'Children''s Name List'!D35</f>
        <v>0</v>
      </c>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3">
        <f t="shared" si="10"/>
        <v>0</v>
      </c>
      <c r="AM50" s="281">
        <v>46813</v>
      </c>
      <c r="AN50" s="282">
        <f t="shared" si="12"/>
        <v>4</v>
      </c>
      <c r="AO50" s="283" t="str">
        <f t="shared" si="13"/>
        <v>W</v>
      </c>
      <c r="AP50" s="244">
        <v>31</v>
      </c>
      <c r="AQ50" s="244"/>
      <c r="AR50" s="244"/>
      <c r="AS50" s="244"/>
      <c r="AU50" s="254" t="s">
        <v>167</v>
      </c>
      <c r="AV50" s="271">
        <v>52.7</v>
      </c>
    </row>
    <row r="51" spans="1:48" ht="16.2" x14ac:dyDescent="0.25">
      <c r="A51" s="239">
        <f t="shared" si="11"/>
        <v>35</v>
      </c>
      <c r="B51" s="247">
        <f>'Children''s Name List'!B36</f>
        <v>0</v>
      </c>
      <c r="C51" s="251">
        <f>'Children''s Name List'!C36</f>
        <v>0</v>
      </c>
      <c r="D51" s="241">
        <f>'Children''s Name List'!D36</f>
        <v>0</v>
      </c>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3">
        <f t="shared" si="10"/>
        <v>0</v>
      </c>
      <c r="AM51" s="281">
        <v>46844</v>
      </c>
      <c r="AN51" s="282">
        <f t="shared" si="12"/>
        <v>7</v>
      </c>
      <c r="AO51" s="283" t="str">
        <f t="shared" si="13"/>
        <v>Sa</v>
      </c>
      <c r="AP51" s="244">
        <v>30</v>
      </c>
      <c r="AQ51" s="244"/>
      <c r="AR51" s="244"/>
      <c r="AU51" s="254"/>
    </row>
    <row r="52" spans="1:48" ht="16.2" x14ac:dyDescent="0.25">
      <c r="A52" s="239">
        <f t="shared" si="11"/>
        <v>36</v>
      </c>
      <c r="B52" s="247">
        <f>'Children''s Name List'!B37</f>
        <v>0</v>
      </c>
      <c r="C52" s="251">
        <f>'Children''s Name List'!C37</f>
        <v>0</v>
      </c>
      <c r="D52" s="241">
        <f>'Children''s Name List'!D37</f>
        <v>0</v>
      </c>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3">
        <f t="shared" si="10"/>
        <v>0</v>
      </c>
      <c r="AM52" s="281">
        <v>46874</v>
      </c>
      <c r="AN52" s="282">
        <f t="shared" si="12"/>
        <v>2</v>
      </c>
      <c r="AO52" s="283" t="str">
        <f t="shared" si="13"/>
        <v>M</v>
      </c>
      <c r="AP52" s="244">
        <v>31</v>
      </c>
      <c r="AU52" s="254" t="s">
        <v>449</v>
      </c>
      <c r="AV52" s="271">
        <v>52.7</v>
      </c>
    </row>
    <row r="53" spans="1:48" ht="16.2" x14ac:dyDescent="0.25">
      <c r="A53" s="239">
        <f t="shared" si="11"/>
        <v>37</v>
      </c>
      <c r="B53" s="247">
        <f>'Children''s Name List'!B38</f>
        <v>0</v>
      </c>
      <c r="C53" s="251">
        <f>'Children''s Name List'!C38</f>
        <v>0</v>
      </c>
      <c r="D53" s="241">
        <f>'Children''s Name List'!D38</f>
        <v>0</v>
      </c>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3">
        <f t="shared" si="10"/>
        <v>0</v>
      </c>
      <c r="AM53" s="281">
        <v>46905</v>
      </c>
      <c r="AN53" s="282">
        <f t="shared" si="12"/>
        <v>5</v>
      </c>
      <c r="AO53" s="283" t="str">
        <f t="shared" si="13"/>
        <v>Th</v>
      </c>
      <c r="AP53" s="244">
        <v>30</v>
      </c>
      <c r="AU53" s="253" t="s">
        <v>35</v>
      </c>
      <c r="AV53" s="271">
        <v>65.25</v>
      </c>
    </row>
    <row r="54" spans="1:48" ht="16.2" x14ac:dyDescent="0.25">
      <c r="A54" s="239">
        <f t="shared" si="11"/>
        <v>38</v>
      </c>
      <c r="B54" s="247">
        <f>'Children''s Name List'!B39</f>
        <v>0</v>
      </c>
      <c r="C54" s="251">
        <f>'Children''s Name List'!C39</f>
        <v>0</v>
      </c>
      <c r="D54" s="241">
        <f>'Children''s Name List'!D39</f>
        <v>0</v>
      </c>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3">
        <f t="shared" si="10"/>
        <v>0</v>
      </c>
      <c r="AM54" s="281">
        <v>46935</v>
      </c>
      <c r="AN54" s="282">
        <f t="shared" si="12"/>
        <v>7</v>
      </c>
      <c r="AO54" s="283" t="str">
        <f t="shared" si="13"/>
        <v>Sa</v>
      </c>
      <c r="AP54" s="244">
        <v>31</v>
      </c>
      <c r="AU54" s="253" t="s">
        <v>24</v>
      </c>
      <c r="AV54" s="271">
        <v>48.15</v>
      </c>
    </row>
    <row r="55" spans="1:48" ht="16.2" x14ac:dyDescent="0.25">
      <c r="A55" s="239">
        <f t="shared" si="11"/>
        <v>39</v>
      </c>
      <c r="B55" s="247">
        <f>'Children''s Name List'!B40</f>
        <v>0</v>
      </c>
      <c r="C55" s="251">
        <f>'Children''s Name List'!C40</f>
        <v>0</v>
      </c>
      <c r="D55" s="241">
        <f>'Children''s Name List'!D40</f>
        <v>0</v>
      </c>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3">
        <f t="shared" si="10"/>
        <v>0</v>
      </c>
      <c r="AM55" s="281">
        <v>46966</v>
      </c>
      <c r="AN55" s="282">
        <f t="shared" si="12"/>
        <v>3</v>
      </c>
      <c r="AO55" s="283" t="str">
        <f t="shared" si="13"/>
        <v>Tu</v>
      </c>
      <c r="AP55" s="244">
        <v>31</v>
      </c>
      <c r="AU55" s="253" t="s">
        <v>41</v>
      </c>
      <c r="AV55" s="271">
        <v>48.15</v>
      </c>
    </row>
    <row r="56" spans="1:48" ht="16.2" x14ac:dyDescent="0.25">
      <c r="A56" s="239">
        <f t="shared" si="11"/>
        <v>40</v>
      </c>
      <c r="B56" s="247">
        <f>'Children''s Name List'!B41</f>
        <v>0</v>
      </c>
      <c r="C56" s="251">
        <f>'Children''s Name List'!C41</f>
        <v>0</v>
      </c>
      <c r="D56" s="241">
        <f>'Children''s Name List'!D41</f>
        <v>0</v>
      </c>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3">
        <f t="shared" si="10"/>
        <v>0</v>
      </c>
      <c r="AM56" s="281">
        <v>46997</v>
      </c>
      <c r="AN56" s="282">
        <f t="shared" si="12"/>
        <v>6</v>
      </c>
      <c r="AO56" s="283" t="str">
        <f t="shared" si="13"/>
        <v>F</v>
      </c>
      <c r="AP56" s="244">
        <v>30</v>
      </c>
      <c r="AU56" s="253" t="s">
        <v>29</v>
      </c>
      <c r="AV56" s="271">
        <v>55.98</v>
      </c>
    </row>
    <row r="57" spans="1:48" ht="28.5" customHeight="1" x14ac:dyDescent="0.25">
      <c r="A57" s="517" t="s">
        <v>447</v>
      </c>
      <c r="B57" s="517"/>
      <c r="C57" s="267"/>
      <c r="D57" s="267"/>
      <c r="E57" s="268">
        <f>(COUNTIF(E37:E56,"=F")+(COUNTIF(E37:E56,"=FP"))+(COUNTIF(E37:E56,"=SI")+(0.5*(COUNTIF(E37:E56,"=P")))))</f>
        <v>0</v>
      </c>
      <c r="F57" s="268">
        <f t="shared" ref="F57" si="14">(COUNTIF(F37:F56,"=F")+(COUNTIF(F37:F56,"=FP"))+(COUNTIF(F37:F56,"=SI")+(0.5*(COUNTIF(F37:F56,"=P")))))</f>
        <v>0</v>
      </c>
      <c r="G57" s="268">
        <f t="shared" ref="G57" si="15">(COUNTIF(G37:G56,"=F")+(COUNTIF(G37:G56,"=FP"))+(COUNTIF(G37:G56,"=SI")+(0.5*(COUNTIF(G37:G56,"=P")))))</f>
        <v>0</v>
      </c>
      <c r="H57" s="268">
        <f t="shared" ref="H57" si="16">(COUNTIF(H37:H56,"=F")+(COUNTIF(H37:H56,"=FP"))+(COUNTIF(H37:H56,"=SI")+(0.5*(COUNTIF(H37:H56,"=P")))))</f>
        <v>0</v>
      </c>
      <c r="I57" s="268">
        <f t="shared" ref="I57" si="17">(COUNTIF(I37:I56,"=F")+(COUNTIF(I37:I56,"=FP"))+(COUNTIF(I37:I56,"=SI")+(0.5*(COUNTIF(I37:I56,"=P")))))</f>
        <v>0</v>
      </c>
      <c r="J57" s="268">
        <f t="shared" ref="J57" si="18">(COUNTIF(J37:J56,"=F")+(COUNTIF(J37:J56,"=FP"))+(COUNTIF(J37:J56,"=SI")+(0.5*(COUNTIF(J37:J56,"=P")))))</f>
        <v>0</v>
      </c>
      <c r="K57" s="268">
        <f t="shared" ref="K57" si="19">(COUNTIF(K37:K56,"=F")+(COUNTIF(K37:K56,"=FP"))+(COUNTIF(K37:K56,"=SI")+(0.5*(COUNTIF(K37:K56,"=P")))))</f>
        <v>0</v>
      </c>
      <c r="L57" s="268">
        <f t="shared" ref="L57" si="20">(COUNTIF(L37:L56,"=F")+(COUNTIF(L37:L56,"=FP"))+(COUNTIF(L37:L56,"=SI")+(0.5*(COUNTIF(L37:L56,"=P")))))</f>
        <v>0</v>
      </c>
      <c r="M57" s="268">
        <f t="shared" ref="M57" si="21">(COUNTIF(M37:M56,"=F")+(COUNTIF(M37:M56,"=FP"))+(COUNTIF(M37:M56,"=SI")+(0.5*(COUNTIF(M37:M56,"=P")))))</f>
        <v>0</v>
      </c>
      <c r="N57" s="268">
        <f t="shared" ref="N57" si="22">(COUNTIF(N37:N56,"=F")+(COUNTIF(N37:N56,"=FP"))+(COUNTIF(N37:N56,"=SI")+(0.5*(COUNTIF(N37:N56,"=P")))))</f>
        <v>0</v>
      </c>
      <c r="O57" s="268">
        <f t="shared" ref="O57" si="23">(COUNTIF(O37:O56,"=F")+(COUNTIF(O37:O56,"=FP"))+(COUNTIF(O37:O56,"=SI")+(0.5*(COUNTIF(O37:O56,"=P")))))</f>
        <v>0</v>
      </c>
      <c r="P57" s="268">
        <f t="shared" ref="P57" si="24">(COUNTIF(P37:P56,"=F")+(COUNTIF(P37:P56,"=FP"))+(COUNTIF(P37:P56,"=SI")+(0.5*(COUNTIF(P37:P56,"=P")))))</f>
        <v>0</v>
      </c>
      <c r="Q57" s="268">
        <f t="shared" ref="Q57" si="25">(COUNTIF(Q37:Q56,"=F")+(COUNTIF(Q37:Q56,"=FP"))+(COUNTIF(Q37:Q56,"=SI")+(0.5*(COUNTIF(Q37:Q56,"=P")))))</f>
        <v>0</v>
      </c>
      <c r="R57" s="268">
        <f t="shared" ref="R57" si="26">(COUNTIF(R37:R56,"=F")+(COUNTIF(R37:R56,"=FP"))+(COUNTIF(R37:R56,"=SI")+(0.5*(COUNTIF(R37:R56,"=P")))))</f>
        <v>0</v>
      </c>
      <c r="S57" s="268">
        <f t="shared" ref="S57" si="27">(COUNTIF(S37:S56,"=F")+(COUNTIF(S37:S56,"=FP"))+(COUNTIF(S37:S56,"=SI")+(0.5*(COUNTIF(S37:S56,"=P")))))</f>
        <v>0</v>
      </c>
      <c r="T57" s="268">
        <f t="shared" ref="T57" si="28">(COUNTIF(T37:T56,"=F")+(COUNTIF(T37:T56,"=FP"))+(COUNTIF(T37:T56,"=SI")+(0.5*(COUNTIF(T37:T56,"=P")))))</f>
        <v>0</v>
      </c>
      <c r="U57" s="268">
        <f t="shared" ref="U57" si="29">(COUNTIF(U37:U56,"=F")+(COUNTIF(U37:U56,"=FP"))+(COUNTIF(U37:U56,"=SI")+(0.5*(COUNTIF(U37:U56,"=P")))))</f>
        <v>0</v>
      </c>
      <c r="V57" s="268">
        <f t="shared" ref="V57" si="30">(COUNTIF(V37:V56,"=F")+(COUNTIF(V37:V56,"=FP"))+(COUNTIF(V37:V56,"=SI")+(0.5*(COUNTIF(V37:V56,"=P")))))</f>
        <v>0</v>
      </c>
      <c r="W57" s="268">
        <f t="shared" ref="W57" si="31">(COUNTIF(W37:W56,"=F")+(COUNTIF(W37:W56,"=FP"))+(COUNTIF(W37:W56,"=SI")+(0.5*(COUNTIF(W37:W56,"=P")))))</f>
        <v>0</v>
      </c>
      <c r="X57" s="268">
        <f t="shared" ref="X57" si="32">(COUNTIF(X37:X56,"=F")+(COUNTIF(X37:X56,"=FP"))+(COUNTIF(X37:X56,"=SI")+(0.5*(COUNTIF(X37:X56,"=P")))))</f>
        <v>0</v>
      </c>
      <c r="Y57" s="268">
        <f t="shared" ref="Y57" si="33">(COUNTIF(Y37:Y56,"=F")+(COUNTIF(Y37:Y56,"=FP"))+(COUNTIF(Y37:Y56,"=SI")+(0.5*(COUNTIF(Y37:Y56,"=P")))))</f>
        <v>0</v>
      </c>
      <c r="Z57" s="268">
        <f t="shared" ref="Z57" si="34">(COUNTIF(Z37:Z56,"=F")+(COUNTIF(Z37:Z56,"=FP"))+(COUNTIF(Z37:Z56,"=SI")+(0.5*(COUNTIF(Z37:Z56,"=P")))))</f>
        <v>0</v>
      </c>
      <c r="AA57" s="268">
        <f t="shared" ref="AA57" si="35">(COUNTIF(AA37:AA56,"=F")+(COUNTIF(AA37:AA56,"=FP"))+(COUNTIF(AA37:AA56,"=SI")+(0.5*(COUNTIF(AA37:AA56,"=P")))))</f>
        <v>0</v>
      </c>
      <c r="AB57" s="268">
        <f t="shared" ref="AB57" si="36">(COUNTIF(AB37:AB56,"=F")+(COUNTIF(AB37:AB56,"=FP"))+(COUNTIF(AB37:AB56,"=SI")+(0.5*(COUNTIF(AB37:AB56,"=P")))))</f>
        <v>0</v>
      </c>
      <c r="AC57" s="268">
        <f t="shared" ref="AC57" si="37">(COUNTIF(AC37:AC56,"=F")+(COUNTIF(AC37:AC56,"=FP"))+(COUNTIF(AC37:AC56,"=SI")+(0.5*(COUNTIF(AC37:AC56,"=P")))))</f>
        <v>0</v>
      </c>
      <c r="AD57" s="268">
        <f t="shared" ref="AD57" si="38">(COUNTIF(AD37:AD56,"=F")+(COUNTIF(AD37:AD56,"=FP"))+(COUNTIF(AD37:AD56,"=SI")+(0.5*(COUNTIF(AD37:AD56,"=P")))))</f>
        <v>0</v>
      </c>
      <c r="AE57" s="268">
        <f t="shared" ref="AE57" si="39">(COUNTIF(AE37:AE56,"=F")+(COUNTIF(AE37:AE56,"=FP"))+(COUNTIF(AE37:AE56,"=SI")+(0.5*(COUNTIF(AE37:AE56,"=P")))))</f>
        <v>0</v>
      </c>
      <c r="AF57" s="268">
        <f t="shared" ref="AF57" si="40">(COUNTIF(AF37:AF56,"=F")+(COUNTIF(AF37:AF56,"=FP"))+(COUNTIF(AF37:AF56,"=SI")+(0.5*(COUNTIF(AF37:AF56,"=P")))))</f>
        <v>0</v>
      </c>
      <c r="AG57" s="268">
        <f t="shared" ref="AG57" si="41">(COUNTIF(AG37:AG56,"=F")+(COUNTIF(AG37:AG56,"=FP"))+(COUNTIF(AG37:AG56,"=SI")+(0.5*(COUNTIF(AG37:AG56,"=P")))))</f>
        <v>0</v>
      </c>
      <c r="AH57" s="268">
        <f t="shared" ref="AH57" si="42">(COUNTIF(AH37:AH56,"=F")+(COUNTIF(AH37:AH56,"=FP"))+(COUNTIF(AH37:AH56,"=SI")+(0.5*(COUNTIF(AH37:AH56,"=P")))))</f>
        <v>0</v>
      </c>
      <c r="AI57" s="268">
        <f t="shared" ref="AI57" si="43">(COUNTIF(AI37:AI56,"=F")+(COUNTIF(AI37:AI56,"=FP"))+(COUNTIF(AI37:AI56,"=SI")+(0.5*(COUNTIF(AI37:AI56,"=P")))))</f>
        <v>0</v>
      </c>
      <c r="AJ57" s="269">
        <f>IF((SUM(E57:AI57)=SUM(AJ37:AJ56)),SUM(AJ37:AJ56),"Error")</f>
        <v>0</v>
      </c>
      <c r="AM57" s="281">
        <v>47027</v>
      </c>
      <c r="AN57" s="282">
        <f t="shared" si="12"/>
        <v>1</v>
      </c>
      <c r="AO57" s="283" t="str">
        <f t="shared" si="13"/>
        <v>Su</v>
      </c>
      <c r="AP57" s="244">
        <v>31</v>
      </c>
      <c r="AU57" s="253" t="s">
        <v>43</v>
      </c>
      <c r="AV57" s="271">
        <v>48.15</v>
      </c>
    </row>
    <row r="58" spans="1:48" ht="16.2" x14ac:dyDescent="0.25">
      <c r="A58" s="239">
        <f>A56+1</f>
        <v>41</v>
      </c>
      <c r="B58" s="275">
        <f>'Children''s Name List'!B42</f>
        <v>0</v>
      </c>
      <c r="C58" s="277">
        <f>'Children''s Name List'!C42</f>
        <v>0</v>
      </c>
      <c r="D58" s="277">
        <f>'Children''s Name List'!D42</f>
        <v>0</v>
      </c>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3">
        <f t="shared" ref="AJ58:AJ77" si="44">IF(C58="N","N/A",(COUNTIF(E58:AI58,"=F"))+(COUNTIF(E58:AI58,"=FP"))+(COUNTIF(E58:AI58,"=SI"))+((0.5*(COUNTIF(E58:AI58,"=P")))))</f>
        <v>0</v>
      </c>
      <c r="AM58" s="281">
        <v>47058</v>
      </c>
      <c r="AN58" s="282">
        <f t="shared" si="12"/>
        <v>4</v>
      </c>
      <c r="AO58" s="283" t="str">
        <f t="shared" si="13"/>
        <v>W</v>
      </c>
      <c r="AP58" s="244">
        <v>30</v>
      </c>
      <c r="AU58" s="254" t="s">
        <v>450</v>
      </c>
      <c r="AV58" s="271">
        <v>52.7</v>
      </c>
    </row>
    <row r="59" spans="1:48" ht="16.2" x14ac:dyDescent="0.25">
      <c r="A59" s="246">
        <f>A58+1</f>
        <v>42</v>
      </c>
      <c r="B59" s="275">
        <f>'Children''s Name List'!B43</f>
        <v>0</v>
      </c>
      <c r="C59" s="277">
        <f>'Children''s Name List'!C43</f>
        <v>0</v>
      </c>
      <c r="D59" s="277">
        <f>'Children''s Name List'!D43</f>
        <v>0</v>
      </c>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3">
        <f t="shared" si="44"/>
        <v>0</v>
      </c>
      <c r="AM59" s="281">
        <v>47088</v>
      </c>
      <c r="AN59" s="282">
        <f t="shared" si="12"/>
        <v>6</v>
      </c>
      <c r="AO59" s="283" t="str">
        <f t="shared" si="13"/>
        <v>F</v>
      </c>
      <c r="AP59" s="244">
        <v>31</v>
      </c>
      <c r="AU59" s="254" t="s">
        <v>30</v>
      </c>
      <c r="AV59" s="271">
        <v>52.7</v>
      </c>
    </row>
    <row r="60" spans="1:48" ht="16.2" x14ac:dyDescent="0.25">
      <c r="A60" s="246">
        <f t="shared" ref="A60:A77" si="45">A59+1</f>
        <v>43</v>
      </c>
      <c r="B60" s="275">
        <f>'Children''s Name List'!B44</f>
        <v>0</v>
      </c>
      <c r="C60" s="277">
        <f>'Children''s Name List'!C44</f>
        <v>0</v>
      </c>
      <c r="D60" s="277">
        <f>'Children''s Name List'!D44</f>
        <v>0</v>
      </c>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3">
        <f t="shared" si="44"/>
        <v>0</v>
      </c>
      <c r="AM60" s="281">
        <v>47119</v>
      </c>
      <c r="AN60" s="282">
        <f t="shared" si="12"/>
        <v>2</v>
      </c>
      <c r="AO60" s="283" t="str">
        <f t="shared" si="13"/>
        <v>M</v>
      </c>
      <c r="AP60" s="244">
        <v>31</v>
      </c>
      <c r="AU60" s="253" t="s">
        <v>31</v>
      </c>
      <c r="AV60" s="271">
        <v>53.78</v>
      </c>
    </row>
    <row r="61" spans="1:48" ht="16.2" x14ac:dyDescent="0.25">
      <c r="A61" s="246">
        <f t="shared" si="45"/>
        <v>44</v>
      </c>
      <c r="B61" s="275">
        <f>'Children''s Name List'!B45</f>
        <v>0</v>
      </c>
      <c r="C61" s="277">
        <f>'Children''s Name List'!C45</f>
        <v>0</v>
      </c>
      <c r="D61" s="277">
        <f>'Children''s Name List'!D45</f>
        <v>0</v>
      </c>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3">
        <f t="shared" si="44"/>
        <v>0</v>
      </c>
      <c r="AM61" s="281">
        <v>47150</v>
      </c>
      <c r="AN61" s="282">
        <f t="shared" si="12"/>
        <v>5</v>
      </c>
      <c r="AO61" s="283" t="str">
        <f t="shared" si="13"/>
        <v>Th</v>
      </c>
      <c r="AP61" s="244">
        <v>28</v>
      </c>
      <c r="AU61" s="253" t="s">
        <v>33</v>
      </c>
      <c r="AV61" s="271">
        <v>52.83</v>
      </c>
    </row>
    <row r="62" spans="1:48" ht="16.2" x14ac:dyDescent="0.25">
      <c r="A62" s="246">
        <f t="shared" si="45"/>
        <v>45</v>
      </c>
      <c r="B62" s="275">
        <f>'Children''s Name List'!B46</f>
        <v>0</v>
      </c>
      <c r="C62" s="277">
        <f>'Children''s Name List'!C46</f>
        <v>0</v>
      </c>
      <c r="D62" s="277">
        <f>'Children''s Name List'!D46</f>
        <v>0</v>
      </c>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3">
        <f t="shared" si="44"/>
        <v>0</v>
      </c>
      <c r="AM62" s="281">
        <v>47178</v>
      </c>
      <c r="AN62" s="282">
        <f t="shared" si="12"/>
        <v>5</v>
      </c>
      <c r="AO62" s="283" t="str">
        <f t="shared" si="13"/>
        <v>Th</v>
      </c>
      <c r="AP62" s="244">
        <v>31</v>
      </c>
      <c r="AU62" s="254" t="s">
        <v>47</v>
      </c>
      <c r="AV62" s="271">
        <v>52.7</v>
      </c>
    </row>
    <row r="63" spans="1:48" ht="16.2" x14ac:dyDescent="0.25">
      <c r="A63" s="246">
        <f t="shared" si="45"/>
        <v>46</v>
      </c>
      <c r="B63" s="275">
        <f>'Children''s Name List'!B47</f>
        <v>0</v>
      </c>
      <c r="C63" s="277">
        <f>'Children''s Name List'!C47</f>
        <v>0</v>
      </c>
      <c r="D63" s="277">
        <f>'Children''s Name List'!D47</f>
        <v>0</v>
      </c>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3">
        <f t="shared" si="44"/>
        <v>0</v>
      </c>
      <c r="AM63" s="281">
        <v>47209</v>
      </c>
      <c r="AN63" s="282">
        <f t="shared" si="12"/>
        <v>1</v>
      </c>
      <c r="AO63" s="283" t="str">
        <f t="shared" si="13"/>
        <v>Su</v>
      </c>
      <c r="AP63" s="244">
        <v>30</v>
      </c>
      <c r="AU63" s="254" t="s">
        <v>140</v>
      </c>
      <c r="AV63" s="271">
        <v>52.7</v>
      </c>
    </row>
    <row r="64" spans="1:48" ht="16.2" x14ac:dyDescent="0.25">
      <c r="A64" s="246">
        <f>A63+1</f>
        <v>47</v>
      </c>
      <c r="B64" s="275">
        <f>'Children''s Name List'!B48</f>
        <v>0</v>
      </c>
      <c r="C64" s="277">
        <f>'Children''s Name List'!C48</f>
        <v>0</v>
      </c>
      <c r="D64" s="277">
        <f>'Children''s Name List'!D48</f>
        <v>0</v>
      </c>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3">
        <f t="shared" si="44"/>
        <v>0</v>
      </c>
      <c r="AM64" s="281">
        <v>47239</v>
      </c>
      <c r="AN64" s="282">
        <f t="shared" si="12"/>
        <v>3</v>
      </c>
      <c r="AO64" s="283" t="str">
        <f t="shared" si="13"/>
        <v>Tu</v>
      </c>
      <c r="AP64" s="244">
        <v>31</v>
      </c>
      <c r="AU64" s="253" t="s">
        <v>448</v>
      </c>
      <c r="AV64" s="271">
        <v>48.15</v>
      </c>
    </row>
    <row r="65" spans="1:48" ht="16.2" x14ac:dyDescent="0.25">
      <c r="A65" s="246">
        <f t="shared" si="45"/>
        <v>48</v>
      </c>
      <c r="B65" s="275">
        <f>'Children''s Name List'!B49</f>
        <v>0</v>
      </c>
      <c r="C65" s="277">
        <f>'Children''s Name List'!C49</f>
        <v>0</v>
      </c>
      <c r="D65" s="277">
        <f>'Children''s Name List'!D49</f>
        <v>0</v>
      </c>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3">
        <f t="shared" si="44"/>
        <v>0</v>
      </c>
      <c r="AM65" s="281">
        <v>47270</v>
      </c>
      <c r="AN65" s="282">
        <f t="shared" si="12"/>
        <v>6</v>
      </c>
      <c r="AO65" s="283" t="str">
        <f t="shared" si="13"/>
        <v>F</v>
      </c>
      <c r="AP65" s="244">
        <v>30</v>
      </c>
      <c r="AU65" s="253" t="s">
        <v>28</v>
      </c>
      <c r="AV65" s="271">
        <v>48.15</v>
      </c>
    </row>
    <row r="66" spans="1:48" ht="16.2" x14ac:dyDescent="0.25">
      <c r="A66" s="246">
        <f t="shared" si="45"/>
        <v>49</v>
      </c>
      <c r="B66" s="275">
        <f>'Children''s Name List'!B50</f>
        <v>0</v>
      </c>
      <c r="C66" s="277">
        <f>'Children''s Name List'!C50</f>
        <v>0</v>
      </c>
      <c r="D66" s="277">
        <f>'Children''s Name List'!D50</f>
        <v>0</v>
      </c>
      <c r="E66" s="242"/>
      <c r="F66" s="242"/>
      <c r="G66" s="242"/>
      <c r="H66" s="242"/>
      <c r="I66" s="242"/>
      <c r="J66" s="242"/>
      <c r="K66" s="242"/>
      <c r="L66" s="242"/>
      <c r="M66" s="242"/>
      <c r="N66" s="242"/>
      <c r="O66" s="242"/>
      <c r="P66" s="242"/>
      <c r="Q66" s="242"/>
      <c r="R66" s="242"/>
      <c r="S66" s="242"/>
      <c r="T66" s="242"/>
      <c r="U66" s="242"/>
      <c r="V66" s="242"/>
      <c r="W66" s="242"/>
      <c r="X66" s="242"/>
      <c r="Y66" s="242"/>
      <c r="Z66" s="242"/>
      <c r="AA66" s="242"/>
      <c r="AB66" s="242"/>
      <c r="AC66" s="242"/>
      <c r="AD66" s="242"/>
      <c r="AE66" s="242"/>
      <c r="AF66" s="242"/>
      <c r="AG66" s="242"/>
      <c r="AH66" s="242"/>
      <c r="AI66" s="242"/>
      <c r="AJ66" s="243">
        <f t="shared" si="44"/>
        <v>0</v>
      </c>
      <c r="AM66" s="281">
        <v>47300</v>
      </c>
      <c r="AN66" s="282">
        <f t="shared" si="12"/>
        <v>1</v>
      </c>
      <c r="AO66" s="283" t="str">
        <f t="shared" si="13"/>
        <v>Su</v>
      </c>
      <c r="AP66" s="244">
        <v>31</v>
      </c>
      <c r="AU66" s="253" t="s">
        <v>393</v>
      </c>
      <c r="AV66" s="271">
        <v>63.14</v>
      </c>
    </row>
    <row r="67" spans="1:48" ht="16.2" x14ac:dyDescent="0.25">
      <c r="A67" s="272">
        <f t="shared" si="45"/>
        <v>50</v>
      </c>
      <c r="B67" s="275">
        <f>'Children''s Name List'!B51</f>
        <v>0</v>
      </c>
      <c r="C67" s="277">
        <f>'Children''s Name List'!C51</f>
        <v>0</v>
      </c>
      <c r="D67" s="277">
        <f>'Children''s Name List'!D51</f>
        <v>0</v>
      </c>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3">
        <f t="shared" si="44"/>
        <v>0</v>
      </c>
      <c r="AM67" s="281">
        <v>47331</v>
      </c>
      <c r="AN67" s="282">
        <f t="shared" si="12"/>
        <v>4</v>
      </c>
      <c r="AO67" s="283" t="str">
        <f t="shared" si="13"/>
        <v>W</v>
      </c>
      <c r="AP67" s="244">
        <v>31</v>
      </c>
      <c r="AU67" s="253" t="s">
        <v>165</v>
      </c>
      <c r="AV67" s="271">
        <v>48.15</v>
      </c>
    </row>
    <row r="68" spans="1:48" ht="16.2" x14ac:dyDescent="0.25">
      <c r="A68" s="239">
        <f t="shared" si="45"/>
        <v>51</v>
      </c>
      <c r="B68" s="275">
        <f>'Children''s Name List'!B52</f>
        <v>0</v>
      </c>
      <c r="C68" s="277">
        <f>'Children''s Name List'!C52</f>
        <v>0</v>
      </c>
      <c r="D68" s="277">
        <f>'Children''s Name List'!D52</f>
        <v>0</v>
      </c>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3">
        <f t="shared" si="44"/>
        <v>0</v>
      </c>
      <c r="AM68" s="281">
        <v>47362</v>
      </c>
      <c r="AN68" s="282">
        <f t="shared" si="12"/>
        <v>7</v>
      </c>
      <c r="AO68" s="283" t="str">
        <f t="shared" si="13"/>
        <v>Sa</v>
      </c>
      <c r="AP68" s="244">
        <v>30</v>
      </c>
      <c r="AU68" s="253" t="s">
        <v>346</v>
      </c>
      <c r="AV68" s="271">
        <v>87.26</v>
      </c>
    </row>
    <row r="69" spans="1:48" ht="16.2" x14ac:dyDescent="0.25">
      <c r="A69" s="239">
        <f t="shared" si="45"/>
        <v>52</v>
      </c>
      <c r="B69" s="275">
        <f>'Children''s Name List'!B53</f>
        <v>0</v>
      </c>
      <c r="C69" s="277">
        <f>'Children''s Name List'!C53</f>
        <v>0</v>
      </c>
      <c r="D69" s="277">
        <f>'Children''s Name List'!D53</f>
        <v>0</v>
      </c>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3">
        <f t="shared" si="44"/>
        <v>0</v>
      </c>
      <c r="AM69" s="281">
        <v>47392</v>
      </c>
      <c r="AN69" s="282">
        <f t="shared" si="12"/>
        <v>2</v>
      </c>
      <c r="AO69" s="283" t="str">
        <f t="shared" si="13"/>
        <v>M</v>
      </c>
      <c r="AP69" s="244">
        <v>31</v>
      </c>
      <c r="AU69" s="254" t="s">
        <v>18</v>
      </c>
      <c r="AV69" s="271">
        <v>52.65</v>
      </c>
    </row>
    <row r="70" spans="1:48" ht="16.2" x14ac:dyDescent="0.25">
      <c r="A70" s="239">
        <f t="shared" si="45"/>
        <v>53</v>
      </c>
      <c r="B70" s="275">
        <f>'Children''s Name List'!B54</f>
        <v>0</v>
      </c>
      <c r="C70" s="277">
        <f>'Children''s Name List'!C54</f>
        <v>0</v>
      </c>
      <c r="D70" s="277">
        <f>'Children''s Name List'!D54</f>
        <v>0</v>
      </c>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3">
        <f t="shared" si="44"/>
        <v>0</v>
      </c>
      <c r="AM70" s="281">
        <v>47423</v>
      </c>
      <c r="AN70" s="282">
        <f t="shared" si="12"/>
        <v>5</v>
      </c>
      <c r="AO70" s="283" t="str">
        <f t="shared" si="13"/>
        <v>Th</v>
      </c>
      <c r="AP70" s="244">
        <v>30</v>
      </c>
      <c r="AU70" s="253" t="s">
        <v>42</v>
      </c>
      <c r="AV70" s="271">
        <v>48.15</v>
      </c>
    </row>
    <row r="71" spans="1:48" ht="16.2" x14ac:dyDescent="0.25">
      <c r="A71" s="239">
        <f t="shared" si="45"/>
        <v>54</v>
      </c>
      <c r="B71" s="275">
        <f>'Children''s Name List'!B55</f>
        <v>0</v>
      </c>
      <c r="C71" s="277">
        <f>'Children''s Name List'!C55</f>
        <v>0</v>
      </c>
      <c r="D71" s="277">
        <f>'Children''s Name List'!D55</f>
        <v>0</v>
      </c>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3">
        <f t="shared" si="44"/>
        <v>0</v>
      </c>
      <c r="AM71" s="281">
        <v>47453</v>
      </c>
      <c r="AN71" s="282">
        <f t="shared" si="12"/>
        <v>7</v>
      </c>
      <c r="AO71" s="283" t="str">
        <f t="shared" si="13"/>
        <v>Sa</v>
      </c>
      <c r="AP71" s="244">
        <v>31</v>
      </c>
      <c r="AU71" s="253" t="s">
        <v>32</v>
      </c>
      <c r="AV71" s="271">
        <v>52.16</v>
      </c>
    </row>
    <row r="72" spans="1:48" ht="16.2" x14ac:dyDescent="0.25">
      <c r="A72" s="239">
        <f t="shared" si="45"/>
        <v>55</v>
      </c>
      <c r="B72" s="275">
        <f>'Children''s Name List'!B56</f>
        <v>0</v>
      </c>
      <c r="C72" s="277">
        <f>'Children''s Name List'!C56</f>
        <v>0</v>
      </c>
      <c r="D72" s="277">
        <f>'Children''s Name List'!D56</f>
        <v>0</v>
      </c>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3">
        <f t="shared" si="44"/>
        <v>0</v>
      </c>
      <c r="AM72" s="281">
        <v>10959</v>
      </c>
      <c r="AN72" s="282">
        <f t="shared" si="12"/>
        <v>4</v>
      </c>
      <c r="AO72" s="283" t="str">
        <f t="shared" si="13"/>
        <v>W</v>
      </c>
      <c r="AP72" s="244">
        <v>31</v>
      </c>
      <c r="AU72" s="253" t="s">
        <v>451</v>
      </c>
      <c r="AV72" s="271">
        <v>63.54</v>
      </c>
    </row>
    <row r="73" spans="1:48" ht="16.2" x14ac:dyDescent="0.25">
      <c r="A73" s="239">
        <f t="shared" si="45"/>
        <v>56</v>
      </c>
      <c r="B73" s="275">
        <f>'Children''s Name List'!B57</f>
        <v>0</v>
      </c>
      <c r="C73" s="277">
        <f>'Children''s Name List'!C57</f>
        <v>0</v>
      </c>
      <c r="D73" s="277">
        <f>'Children''s Name List'!D57</f>
        <v>0</v>
      </c>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3">
        <f t="shared" si="44"/>
        <v>0</v>
      </c>
      <c r="AM73" s="281">
        <v>10990</v>
      </c>
      <c r="AN73" s="282">
        <f t="shared" si="12"/>
        <v>7</v>
      </c>
      <c r="AO73" s="283" t="str">
        <f t="shared" si="13"/>
        <v>Sa</v>
      </c>
      <c r="AP73" s="244">
        <v>28</v>
      </c>
      <c r="AU73" s="253"/>
    </row>
    <row r="74" spans="1:48" ht="15" customHeight="1" x14ac:dyDescent="0.25">
      <c r="A74" s="239">
        <f t="shared" si="45"/>
        <v>57</v>
      </c>
      <c r="B74" s="275">
        <f>'Children''s Name List'!B58</f>
        <v>0</v>
      </c>
      <c r="C74" s="277">
        <f>'Children''s Name List'!C58</f>
        <v>0</v>
      </c>
      <c r="D74" s="277">
        <f>'Children''s Name List'!D58</f>
        <v>0</v>
      </c>
      <c r="E74" s="242"/>
      <c r="F74" s="242"/>
      <c r="G74" s="242"/>
      <c r="H74" s="242"/>
      <c r="I74" s="242"/>
      <c r="J74" s="242"/>
      <c r="K74" s="242"/>
      <c r="L74" s="242"/>
      <c r="M74" s="242"/>
      <c r="N74" s="242"/>
      <c r="O74" s="242"/>
      <c r="P74" s="242"/>
      <c r="Q74" s="242"/>
      <c r="R74" s="242"/>
      <c r="S74" s="242"/>
      <c r="T74" s="242"/>
      <c r="U74" s="242"/>
      <c r="V74" s="242"/>
      <c r="W74" s="242"/>
      <c r="X74" s="242"/>
      <c r="Y74" s="242"/>
      <c r="Z74" s="242"/>
      <c r="AA74" s="242"/>
      <c r="AB74" s="242"/>
      <c r="AC74" s="242"/>
      <c r="AD74" s="242"/>
      <c r="AE74" s="242"/>
      <c r="AF74" s="242"/>
      <c r="AG74" s="242"/>
      <c r="AH74" s="242"/>
      <c r="AI74" s="242"/>
      <c r="AJ74" s="243">
        <f t="shared" si="44"/>
        <v>0</v>
      </c>
      <c r="AM74" s="281">
        <v>11018</v>
      </c>
      <c r="AN74" s="282">
        <f t="shared" si="12"/>
        <v>7</v>
      </c>
      <c r="AO74" s="283" t="str">
        <f t="shared" si="13"/>
        <v>Sa</v>
      </c>
      <c r="AP74" s="244">
        <v>31</v>
      </c>
    </row>
    <row r="75" spans="1:48" ht="16.2" x14ac:dyDescent="0.25">
      <c r="A75" s="239">
        <f t="shared" si="45"/>
        <v>58</v>
      </c>
      <c r="B75" s="275">
        <f>'Children''s Name List'!B59</f>
        <v>0</v>
      </c>
      <c r="C75" s="277">
        <f>'Children''s Name List'!C59</f>
        <v>0</v>
      </c>
      <c r="D75" s="277">
        <f>'Children''s Name List'!D59</f>
        <v>0</v>
      </c>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242"/>
      <c r="AF75" s="242"/>
      <c r="AG75" s="242"/>
      <c r="AH75" s="242"/>
      <c r="AI75" s="242"/>
      <c r="AJ75" s="243">
        <f t="shared" si="44"/>
        <v>0</v>
      </c>
      <c r="AM75" s="281">
        <v>11049</v>
      </c>
      <c r="AN75" s="282">
        <f t="shared" si="12"/>
        <v>3</v>
      </c>
      <c r="AO75" s="283" t="str">
        <f t="shared" si="13"/>
        <v>Tu</v>
      </c>
      <c r="AP75" s="244">
        <v>30</v>
      </c>
    </row>
    <row r="76" spans="1:48" ht="16.2" x14ac:dyDescent="0.25">
      <c r="A76" s="239">
        <f t="shared" si="45"/>
        <v>59</v>
      </c>
      <c r="B76" s="275">
        <f>'Children''s Name List'!B60</f>
        <v>0</v>
      </c>
      <c r="C76" s="277">
        <f>'Children''s Name List'!C60</f>
        <v>0</v>
      </c>
      <c r="D76" s="277">
        <f>'Children''s Name List'!D60</f>
        <v>0</v>
      </c>
      <c r="E76" s="242"/>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3">
        <f t="shared" si="44"/>
        <v>0</v>
      </c>
      <c r="AM76" s="281">
        <v>11079</v>
      </c>
      <c r="AN76" s="282">
        <f t="shared" si="12"/>
        <v>5</v>
      </c>
      <c r="AO76" s="283" t="str">
        <f t="shared" si="13"/>
        <v>Th</v>
      </c>
      <c r="AP76" s="244">
        <v>31</v>
      </c>
    </row>
    <row r="77" spans="1:48" ht="16.2" x14ac:dyDescent="0.25">
      <c r="A77" s="239">
        <f t="shared" si="45"/>
        <v>60</v>
      </c>
      <c r="B77" s="275">
        <f>'Children''s Name List'!B61</f>
        <v>0</v>
      </c>
      <c r="C77" s="277">
        <f>'Children''s Name List'!C61</f>
        <v>0</v>
      </c>
      <c r="D77" s="277">
        <f>'Children''s Name List'!D61</f>
        <v>0</v>
      </c>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3">
        <f t="shared" si="44"/>
        <v>0</v>
      </c>
      <c r="AM77" s="281">
        <v>11110</v>
      </c>
      <c r="AN77" s="282">
        <f t="shared" si="12"/>
        <v>1</v>
      </c>
      <c r="AO77" s="283" t="str">
        <f t="shared" si="13"/>
        <v>Su</v>
      </c>
      <c r="AP77" s="244">
        <v>30</v>
      </c>
    </row>
    <row r="78" spans="1:48" ht="28.5" customHeight="1" x14ac:dyDescent="0.25">
      <c r="A78" s="517" t="s">
        <v>447</v>
      </c>
      <c r="B78" s="517"/>
      <c r="C78" s="267"/>
      <c r="D78" s="267"/>
      <c r="E78" s="268">
        <f>(COUNTIF(E58:E77,"=F")+(COUNTIF(E58:E77,"=FP"))+(COUNTIF(E58:E77,"=SI")+(0.5*(COUNTIF(E58:E77,"=P")))))</f>
        <v>0</v>
      </c>
      <c r="F78" s="268">
        <f t="shared" ref="F78" si="46">(COUNTIF(F58:F77,"=F")+(COUNTIF(F58:F77,"=FP"))+(COUNTIF(F58:F77,"=SI")+(0.5*(COUNTIF(F58:F77,"=P")))))</f>
        <v>0</v>
      </c>
      <c r="G78" s="268">
        <f t="shared" ref="G78" si="47">(COUNTIF(G58:G77,"=F")+(COUNTIF(G58:G77,"=FP"))+(COUNTIF(G58:G77,"=SI")+(0.5*(COUNTIF(G58:G77,"=P")))))</f>
        <v>0</v>
      </c>
      <c r="H78" s="268">
        <f t="shared" ref="H78" si="48">(COUNTIF(H58:H77,"=F")+(COUNTIF(H58:H77,"=FP"))+(COUNTIF(H58:H77,"=SI")+(0.5*(COUNTIF(H58:H77,"=P")))))</f>
        <v>0</v>
      </c>
      <c r="I78" s="268">
        <f t="shared" ref="I78" si="49">(COUNTIF(I58:I77,"=F")+(COUNTIF(I58:I77,"=FP"))+(COUNTIF(I58:I77,"=SI")+(0.5*(COUNTIF(I58:I77,"=P")))))</f>
        <v>0</v>
      </c>
      <c r="J78" s="268">
        <f t="shared" ref="J78" si="50">(COUNTIF(J58:J77,"=F")+(COUNTIF(J58:J77,"=FP"))+(COUNTIF(J58:J77,"=SI")+(0.5*(COUNTIF(J58:J77,"=P")))))</f>
        <v>0</v>
      </c>
      <c r="K78" s="268">
        <f t="shared" ref="K78" si="51">(COUNTIF(K58:K77,"=F")+(COUNTIF(K58:K77,"=FP"))+(COUNTIF(K58:K77,"=SI")+(0.5*(COUNTIF(K58:K77,"=P")))))</f>
        <v>0</v>
      </c>
      <c r="L78" s="268">
        <f t="shared" ref="L78" si="52">(COUNTIF(L58:L77,"=F")+(COUNTIF(L58:L77,"=FP"))+(COUNTIF(L58:L77,"=SI")+(0.5*(COUNTIF(L58:L77,"=P")))))</f>
        <v>0</v>
      </c>
      <c r="M78" s="268">
        <f t="shared" ref="M78" si="53">(COUNTIF(M58:M77,"=F")+(COUNTIF(M58:M77,"=FP"))+(COUNTIF(M58:M77,"=SI")+(0.5*(COUNTIF(M58:M77,"=P")))))</f>
        <v>0</v>
      </c>
      <c r="N78" s="268">
        <f t="shared" ref="N78" si="54">(COUNTIF(N58:N77,"=F")+(COUNTIF(N58:N77,"=FP"))+(COUNTIF(N58:N77,"=SI")+(0.5*(COUNTIF(N58:N77,"=P")))))</f>
        <v>0</v>
      </c>
      <c r="O78" s="268">
        <f t="shared" ref="O78" si="55">(COUNTIF(O58:O77,"=F")+(COUNTIF(O58:O77,"=FP"))+(COUNTIF(O58:O77,"=SI")+(0.5*(COUNTIF(O58:O77,"=P")))))</f>
        <v>0</v>
      </c>
      <c r="P78" s="268">
        <f t="shared" ref="P78" si="56">(COUNTIF(P58:P77,"=F")+(COUNTIF(P58:P77,"=FP"))+(COUNTIF(P58:P77,"=SI")+(0.5*(COUNTIF(P58:P77,"=P")))))</f>
        <v>0</v>
      </c>
      <c r="Q78" s="268">
        <f t="shared" ref="Q78" si="57">(COUNTIF(Q58:Q77,"=F")+(COUNTIF(Q58:Q77,"=FP"))+(COUNTIF(Q58:Q77,"=SI")+(0.5*(COUNTIF(Q58:Q77,"=P")))))</f>
        <v>0</v>
      </c>
      <c r="R78" s="268">
        <f t="shared" ref="R78" si="58">(COUNTIF(R58:R77,"=F")+(COUNTIF(R58:R77,"=FP"))+(COUNTIF(R58:R77,"=SI")+(0.5*(COUNTIF(R58:R77,"=P")))))</f>
        <v>0</v>
      </c>
      <c r="S78" s="268">
        <f t="shared" ref="S78" si="59">(COUNTIF(S58:S77,"=F")+(COUNTIF(S58:S77,"=FP"))+(COUNTIF(S58:S77,"=SI")+(0.5*(COUNTIF(S58:S77,"=P")))))</f>
        <v>0</v>
      </c>
      <c r="T78" s="268">
        <f t="shared" ref="T78" si="60">(COUNTIF(T58:T77,"=F")+(COUNTIF(T58:T77,"=FP"))+(COUNTIF(T58:T77,"=SI")+(0.5*(COUNTIF(T58:T77,"=P")))))</f>
        <v>0</v>
      </c>
      <c r="U78" s="268">
        <f t="shared" ref="U78" si="61">(COUNTIF(U58:U77,"=F")+(COUNTIF(U58:U77,"=FP"))+(COUNTIF(U58:U77,"=SI")+(0.5*(COUNTIF(U58:U77,"=P")))))</f>
        <v>0</v>
      </c>
      <c r="V78" s="268">
        <f t="shared" ref="V78" si="62">(COUNTIF(V58:V77,"=F")+(COUNTIF(V58:V77,"=FP"))+(COUNTIF(V58:V77,"=SI")+(0.5*(COUNTIF(V58:V77,"=P")))))</f>
        <v>0</v>
      </c>
      <c r="W78" s="268">
        <f t="shared" ref="W78" si="63">(COUNTIF(W58:W77,"=F")+(COUNTIF(W58:W77,"=FP"))+(COUNTIF(W58:W77,"=SI")+(0.5*(COUNTIF(W58:W77,"=P")))))</f>
        <v>0</v>
      </c>
      <c r="X78" s="268">
        <f t="shared" ref="X78" si="64">(COUNTIF(X58:X77,"=F")+(COUNTIF(X58:X77,"=FP"))+(COUNTIF(X58:X77,"=SI")+(0.5*(COUNTIF(X58:X77,"=P")))))</f>
        <v>0</v>
      </c>
      <c r="Y78" s="268">
        <f t="shared" ref="Y78" si="65">(COUNTIF(Y58:Y77,"=F")+(COUNTIF(Y58:Y77,"=FP"))+(COUNTIF(Y58:Y77,"=SI")+(0.5*(COUNTIF(Y58:Y77,"=P")))))</f>
        <v>0</v>
      </c>
      <c r="Z78" s="268">
        <f t="shared" ref="Z78" si="66">(COUNTIF(Z58:Z77,"=F")+(COUNTIF(Z58:Z77,"=FP"))+(COUNTIF(Z58:Z77,"=SI")+(0.5*(COUNTIF(Z58:Z77,"=P")))))</f>
        <v>0</v>
      </c>
      <c r="AA78" s="268">
        <f t="shared" ref="AA78" si="67">(COUNTIF(AA58:AA77,"=F")+(COUNTIF(AA58:AA77,"=FP"))+(COUNTIF(AA58:AA77,"=SI")+(0.5*(COUNTIF(AA58:AA77,"=P")))))</f>
        <v>0</v>
      </c>
      <c r="AB78" s="268">
        <f t="shared" ref="AB78" si="68">(COUNTIF(AB58:AB77,"=F")+(COUNTIF(AB58:AB77,"=FP"))+(COUNTIF(AB58:AB77,"=SI")+(0.5*(COUNTIF(AB58:AB77,"=P")))))</f>
        <v>0</v>
      </c>
      <c r="AC78" s="268">
        <f t="shared" ref="AC78" si="69">(COUNTIF(AC58:AC77,"=F")+(COUNTIF(AC58:AC77,"=FP"))+(COUNTIF(AC58:AC77,"=SI")+(0.5*(COUNTIF(AC58:AC77,"=P")))))</f>
        <v>0</v>
      </c>
      <c r="AD78" s="268">
        <f t="shared" ref="AD78" si="70">(COUNTIF(AD58:AD77,"=F")+(COUNTIF(AD58:AD77,"=FP"))+(COUNTIF(AD58:AD77,"=SI")+(0.5*(COUNTIF(AD58:AD77,"=P")))))</f>
        <v>0</v>
      </c>
      <c r="AE78" s="268">
        <f t="shared" ref="AE78" si="71">(COUNTIF(AE58:AE77,"=F")+(COUNTIF(AE58:AE77,"=FP"))+(COUNTIF(AE58:AE77,"=SI")+(0.5*(COUNTIF(AE58:AE77,"=P")))))</f>
        <v>0</v>
      </c>
      <c r="AF78" s="268">
        <f t="shared" ref="AF78" si="72">(COUNTIF(AF58:AF77,"=F")+(COUNTIF(AF58:AF77,"=FP"))+(COUNTIF(AF58:AF77,"=SI")+(0.5*(COUNTIF(AF58:AF77,"=P")))))</f>
        <v>0</v>
      </c>
      <c r="AG78" s="268">
        <f t="shared" ref="AG78" si="73">(COUNTIF(AG58:AG77,"=F")+(COUNTIF(AG58:AG77,"=FP"))+(COUNTIF(AG58:AG77,"=SI")+(0.5*(COUNTIF(AG58:AG77,"=P")))))</f>
        <v>0</v>
      </c>
      <c r="AH78" s="268">
        <f t="shared" ref="AH78" si="74">(COUNTIF(AH58:AH77,"=F")+(COUNTIF(AH58:AH77,"=FP"))+(COUNTIF(AH58:AH77,"=SI")+(0.5*(COUNTIF(AH58:AH77,"=P")))))</f>
        <v>0</v>
      </c>
      <c r="AI78" s="268">
        <f t="shared" ref="AI78" si="75">(COUNTIF(AI58:AI77,"=F")+(COUNTIF(AI58:AI77,"=FP"))+(COUNTIF(AI58:AI77,"=SI")+(0.5*(COUNTIF(AI58:AI77,"=P")))))</f>
        <v>0</v>
      </c>
      <c r="AJ78" s="269">
        <f>IF((SUM(E78:AI78)=SUM(AJ58:AJ77)),SUM(AJ58:AJ77),"Error")</f>
        <v>0</v>
      </c>
      <c r="AM78" s="281">
        <v>11140</v>
      </c>
      <c r="AN78" s="282">
        <f t="shared" si="12"/>
        <v>3</v>
      </c>
      <c r="AO78" s="283" t="str">
        <f t="shared" si="13"/>
        <v>Tu</v>
      </c>
      <c r="AP78" s="244">
        <v>31</v>
      </c>
    </row>
    <row r="79" spans="1:48" ht="16.2" x14ac:dyDescent="0.25">
      <c r="A79" s="239">
        <f>A77+1</f>
        <v>61</v>
      </c>
      <c r="B79" s="275">
        <f>'Children''s Name List'!B62</f>
        <v>0</v>
      </c>
      <c r="C79" s="277">
        <f>'Children''s Name List'!C62</f>
        <v>0</v>
      </c>
      <c r="D79" s="277">
        <f>'Children''s Name List'!D62</f>
        <v>0</v>
      </c>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2"/>
      <c r="AG79" s="242"/>
      <c r="AH79" s="242"/>
      <c r="AI79" s="242"/>
      <c r="AJ79" s="243">
        <f t="shared" ref="AJ79:AJ98" si="76">IF(C79="N","N/A",(COUNTIF(E79:AI79,"=F"))+(COUNTIF(E79:AI79,"=FP"))+(COUNTIF(E79:AI79,"=SI"))+((0.5*(COUNTIF(E79:AI79,"=P")))))</f>
        <v>0</v>
      </c>
      <c r="AM79" s="281">
        <v>11171</v>
      </c>
      <c r="AN79" s="282">
        <f t="shared" si="12"/>
        <v>6</v>
      </c>
      <c r="AO79" s="283" t="str">
        <f t="shared" si="13"/>
        <v>F</v>
      </c>
      <c r="AP79" s="244">
        <v>31</v>
      </c>
    </row>
    <row r="80" spans="1:48" ht="16.2" x14ac:dyDescent="0.25">
      <c r="A80" s="246">
        <f>A79+1</f>
        <v>62</v>
      </c>
      <c r="B80" s="275">
        <f>'Children''s Name List'!B63</f>
        <v>0</v>
      </c>
      <c r="C80" s="277">
        <f>'Children''s Name List'!C63</f>
        <v>0</v>
      </c>
      <c r="D80" s="277">
        <f>'Children''s Name List'!D63</f>
        <v>0</v>
      </c>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3">
        <f t="shared" si="76"/>
        <v>0</v>
      </c>
      <c r="AM80" s="281">
        <v>11202</v>
      </c>
      <c r="AN80" s="282">
        <f t="shared" si="12"/>
        <v>2</v>
      </c>
      <c r="AO80" s="283" t="str">
        <f t="shared" si="13"/>
        <v>M</v>
      </c>
      <c r="AP80" s="244">
        <v>30</v>
      </c>
    </row>
    <row r="81" spans="1:42" ht="16.2" x14ac:dyDescent="0.25">
      <c r="A81" s="246">
        <f t="shared" ref="A81:A98" si="77">A80+1</f>
        <v>63</v>
      </c>
      <c r="B81" s="275">
        <f>'Children''s Name List'!B64</f>
        <v>0</v>
      </c>
      <c r="C81" s="277">
        <f>'Children''s Name List'!C64</f>
        <v>0</v>
      </c>
      <c r="D81" s="277">
        <f>'Children''s Name List'!D64</f>
        <v>0</v>
      </c>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3">
        <f t="shared" si="76"/>
        <v>0</v>
      </c>
      <c r="AM81" s="281">
        <v>11232</v>
      </c>
      <c r="AN81" s="282">
        <f t="shared" si="12"/>
        <v>4</v>
      </c>
      <c r="AO81" s="283" t="str">
        <f t="shared" si="13"/>
        <v>W</v>
      </c>
      <c r="AP81" s="244">
        <v>31</v>
      </c>
    </row>
    <row r="82" spans="1:42" ht="16.2" x14ac:dyDescent="0.25">
      <c r="A82" s="246">
        <f t="shared" si="77"/>
        <v>64</v>
      </c>
      <c r="B82" s="275">
        <f>'Children''s Name List'!B65</f>
        <v>0</v>
      </c>
      <c r="C82" s="277">
        <f>'Children''s Name List'!C65</f>
        <v>0</v>
      </c>
      <c r="D82" s="277">
        <f>'Children''s Name List'!D65</f>
        <v>0</v>
      </c>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242"/>
      <c r="AE82" s="242"/>
      <c r="AF82" s="242"/>
      <c r="AG82" s="242"/>
      <c r="AH82" s="242"/>
      <c r="AI82" s="242"/>
      <c r="AJ82" s="243">
        <f t="shared" si="76"/>
        <v>0</v>
      </c>
      <c r="AM82" s="281">
        <v>11263</v>
      </c>
      <c r="AN82" s="282">
        <f t="shared" si="12"/>
        <v>7</v>
      </c>
      <c r="AO82" s="283" t="str">
        <f t="shared" si="13"/>
        <v>Sa</v>
      </c>
      <c r="AP82" s="244">
        <v>30</v>
      </c>
    </row>
    <row r="83" spans="1:42" ht="16.2" x14ac:dyDescent="0.25">
      <c r="A83" s="246">
        <f t="shared" si="77"/>
        <v>65</v>
      </c>
      <c r="B83" s="275">
        <f>'Children''s Name List'!B66</f>
        <v>0</v>
      </c>
      <c r="C83" s="277">
        <f>'Children''s Name List'!C66</f>
        <v>0</v>
      </c>
      <c r="D83" s="277">
        <f>'Children''s Name List'!D66</f>
        <v>0</v>
      </c>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242"/>
      <c r="AJ83" s="243">
        <f t="shared" si="76"/>
        <v>0</v>
      </c>
      <c r="AM83" s="281">
        <v>11293</v>
      </c>
      <c r="AN83" s="282">
        <f t="shared" si="12"/>
        <v>2</v>
      </c>
      <c r="AO83" s="283" t="str">
        <f t="shared" si="13"/>
        <v>M</v>
      </c>
      <c r="AP83" s="244">
        <v>31</v>
      </c>
    </row>
    <row r="84" spans="1:42" ht="16.2" x14ac:dyDescent="0.25">
      <c r="A84" s="246">
        <f t="shared" si="77"/>
        <v>66</v>
      </c>
      <c r="B84" s="275">
        <f>'Children''s Name List'!B67</f>
        <v>0</v>
      </c>
      <c r="C84" s="277">
        <f>'Children''s Name List'!C67</f>
        <v>0</v>
      </c>
      <c r="D84" s="277">
        <f>'Children''s Name List'!D67</f>
        <v>0</v>
      </c>
      <c r="E84" s="242"/>
      <c r="F84" s="242"/>
      <c r="G84" s="242"/>
      <c r="H84" s="242"/>
      <c r="I84" s="242"/>
      <c r="J84" s="242"/>
      <c r="K84" s="242"/>
      <c r="L84" s="242"/>
      <c r="M84" s="242"/>
      <c r="N84" s="242"/>
      <c r="O84" s="242"/>
      <c r="P84" s="242"/>
      <c r="Q84" s="242"/>
      <c r="R84" s="242"/>
      <c r="S84" s="242"/>
      <c r="T84" s="242"/>
      <c r="U84" s="242"/>
      <c r="V84" s="242"/>
      <c r="W84" s="242"/>
      <c r="X84" s="242"/>
      <c r="Y84" s="242"/>
      <c r="Z84" s="242"/>
      <c r="AA84" s="242"/>
      <c r="AB84" s="242"/>
      <c r="AC84" s="242"/>
      <c r="AD84" s="242"/>
      <c r="AE84" s="242"/>
      <c r="AF84" s="242"/>
      <c r="AG84" s="242"/>
      <c r="AH84" s="242"/>
      <c r="AI84" s="242"/>
      <c r="AJ84" s="243">
        <f t="shared" si="76"/>
        <v>0</v>
      </c>
      <c r="AM84" s="281">
        <v>11324</v>
      </c>
      <c r="AN84" s="282">
        <f t="shared" si="12"/>
        <v>5</v>
      </c>
      <c r="AO84" s="283" t="str">
        <f t="shared" si="13"/>
        <v>Th</v>
      </c>
      <c r="AP84" s="244">
        <v>31</v>
      </c>
    </row>
    <row r="85" spans="1:42" ht="16.2" x14ac:dyDescent="0.25">
      <c r="A85" s="246">
        <f>A84+1</f>
        <v>67</v>
      </c>
      <c r="B85" s="275">
        <f>'Children''s Name List'!B68</f>
        <v>0</v>
      </c>
      <c r="C85" s="277">
        <f>'Children''s Name List'!C68</f>
        <v>0</v>
      </c>
      <c r="D85" s="277">
        <f>'Children''s Name List'!D68</f>
        <v>0</v>
      </c>
      <c r="E85" s="242"/>
      <c r="F85" s="242"/>
      <c r="G85" s="242"/>
      <c r="H85" s="242"/>
      <c r="I85" s="242"/>
      <c r="J85" s="242"/>
      <c r="K85" s="242"/>
      <c r="L85" s="242"/>
      <c r="M85" s="242"/>
      <c r="N85" s="242"/>
      <c r="O85" s="242"/>
      <c r="P85" s="242"/>
      <c r="Q85" s="242"/>
      <c r="R85" s="242"/>
      <c r="S85" s="242"/>
      <c r="T85" s="242"/>
      <c r="U85" s="242"/>
      <c r="V85" s="242"/>
      <c r="W85" s="242"/>
      <c r="X85" s="242"/>
      <c r="Y85" s="242"/>
      <c r="Z85" s="242"/>
      <c r="AA85" s="242"/>
      <c r="AB85" s="242"/>
      <c r="AC85" s="242"/>
      <c r="AD85" s="242"/>
      <c r="AE85" s="242"/>
      <c r="AF85" s="242"/>
      <c r="AG85" s="242"/>
      <c r="AH85" s="242"/>
      <c r="AI85" s="242"/>
      <c r="AJ85" s="243">
        <f t="shared" si="76"/>
        <v>0</v>
      </c>
      <c r="AM85" s="281">
        <v>11355</v>
      </c>
      <c r="AN85" s="282">
        <f t="shared" si="12"/>
        <v>1</v>
      </c>
      <c r="AO85" s="283" t="str">
        <f t="shared" si="13"/>
        <v>Su</v>
      </c>
      <c r="AP85" s="244">
        <v>28</v>
      </c>
    </row>
    <row r="86" spans="1:42" ht="14.25" customHeight="1" x14ac:dyDescent="0.25">
      <c r="A86" s="246">
        <f t="shared" si="77"/>
        <v>68</v>
      </c>
      <c r="B86" s="275">
        <f>'Children''s Name List'!B69</f>
        <v>0</v>
      </c>
      <c r="C86" s="277">
        <f>'Children''s Name List'!C69</f>
        <v>0</v>
      </c>
      <c r="D86" s="277">
        <f>'Children''s Name List'!D69</f>
        <v>0</v>
      </c>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3">
        <f t="shared" si="76"/>
        <v>0</v>
      </c>
      <c r="AM86" s="281">
        <v>11383</v>
      </c>
      <c r="AN86" s="282">
        <f t="shared" si="12"/>
        <v>1</v>
      </c>
      <c r="AO86" s="283" t="str">
        <f t="shared" si="13"/>
        <v>Su</v>
      </c>
      <c r="AP86" s="244">
        <v>31</v>
      </c>
    </row>
    <row r="87" spans="1:42" ht="16.2" x14ac:dyDescent="0.25">
      <c r="A87" s="246">
        <f t="shared" si="77"/>
        <v>69</v>
      </c>
      <c r="B87" s="275">
        <f>'Children''s Name List'!B70</f>
        <v>0</v>
      </c>
      <c r="C87" s="277">
        <f>'Children''s Name List'!C70</f>
        <v>0</v>
      </c>
      <c r="D87" s="277">
        <f>'Children''s Name List'!D70</f>
        <v>0</v>
      </c>
      <c r="E87" s="242"/>
      <c r="F87" s="242"/>
      <c r="G87" s="242"/>
      <c r="H87" s="242"/>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3">
        <f t="shared" si="76"/>
        <v>0</v>
      </c>
      <c r="AM87" s="281">
        <v>11414</v>
      </c>
      <c r="AN87" s="282">
        <f t="shared" si="12"/>
        <v>4</v>
      </c>
      <c r="AO87" s="283" t="str">
        <f t="shared" si="13"/>
        <v>W</v>
      </c>
      <c r="AP87" s="244">
        <v>30</v>
      </c>
    </row>
    <row r="88" spans="1:42" ht="16.2" x14ac:dyDescent="0.25">
      <c r="A88" s="272">
        <f t="shared" si="77"/>
        <v>70</v>
      </c>
      <c r="B88" s="275">
        <f>'Children''s Name List'!B71</f>
        <v>0</v>
      </c>
      <c r="C88" s="277">
        <f>'Children''s Name List'!C71</f>
        <v>0</v>
      </c>
      <c r="D88" s="277">
        <f>'Children''s Name List'!D71</f>
        <v>0</v>
      </c>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3">
        <f t="shared" si="76"/>
        <v>0</v>
      </c>
      <c r="AM88" s="281">
        <v>11444</v>
      </c>
      <c r="AN88" s="282">
        <f t="shared" si="12"/>
        <v>6</v>
      </c>
      <c r="AO88" s="283" t="str">
        <f t="shared" si="13"/>
        <v>F</v>
      </c>
      <c r="AP88" s="244">
        <v>31</v>
      </c>
    </row>
    <row r="89" spans="1:42" ht="16.2" x14ac:dyDescent="0.25">
      <c r="A89" s="239">
        <f t="shared" si="77"/>
        <v>71</v>
      </c>
      <c r="B89" s="275">
        <f>'Children''s Name List'!B72</f>
        <v>0</v>
      </c>
      <c r="C89" s="277">
        <f>'Children''s Name List'!C72</f>
        <v>0</v>
      </c>
      <c r="D89" s="277">
        <f>'Children''s Name List'!D72</f>
        <v>0</v>
      </c>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3">
        <f t="shared" si="76"/>
        <v>0</v>
      </c>
      <c r="AM89" s="281">
        <v>11475</v>
      </c>
      <c r="AN89" s="282">
        <f t="shared" si="12"/>
        <v>2</v>
      </c>
      <c r="AO89" s="283" t="str">
        <f t="shared" si="13"/>
        <v>M</v>
      </c>
      <c r="AP89" s="244">
        <v>30</v>
      </c>
    </row>
    <row r="90" spans="1:42" ht="16.2" x14ac:dyDescent="0.25">
      <c r="A90" s="239">
        <f t="shared" si="77"/>
        <v>72</v>
      </c>
      <c r="B90" s="275">
        <f>'Children''s Name List'!B73</f>
        <v>0</v>
      </c>
      <c r="C90" s="277">
        <f>'Children''s Name List'!C73</f>
        <v>0</v>
      </c>
      <c r="D90" s="277">
        <f>'Children''s Name List'!D73</f>
        <v>0</v>
      </c>
      <c r="E90" s="242"/>
      <c r="F90" s="242"/>
      <c r="G90" s="242"/>
      <c r="H90" s="242"/>
      <c r="I90" s="242"/>
      <c r="J90" s="242"/>
      <c r="K90" s="242"/>
      <c r="L90" s="242"/>
      <c r="M90" s="242"/>
      <c r="N90" s="242"/>
      <c r="O90" s="242"/>
      <c r="P90" s="242"/>
      <c r="Q90" s="242"/>
      <c r="R90" s="242"/>
      <c r="S90" s="242"/>
      <c r="T90" s="242"/>
      <c r="U90" s="242"/>
      <c r="V90" s="242"/>
      <c r="W90" s="242"/>
      <c r="X90" s="242"/>
      <c r="Y90" s="242"/>
      <c r="Z90" s="242"/>
      <c r="AA90" s="242"/>
      <c r="AB90" s="242"/>
      <c r="AC90" s="242"/>
      <c r="AD90" s="242"/>
      <c r="AE90" s="242"/>
      <c r="AF90" s="242"/>
      <c r="AG90" s="242"/>
      <c r="AH90" s="242"/>
      <c r="AI90" s="242"/>
      <c r="AJ90" s="243">
        <f t="shared" si="76"/>
        <v>0</v>
      </c>
      <c r="AM90" s="281">
        <v>11505</v>
      </c>
      <c r="AN90" s="282">
        <f t="shared" si="12"/>
        <v>4</v>
      </c>
      <c r="AO90" s="283" t="str">
        <f t="shared" si="13"/>
        <v>W</v>
      </c>
      <c r="AP90" s="244">
        <v>31</v>
      </c>
    </row>
    <row r="91" spans="1:42" ht="16.2" x14ac:dyDescent="0.25">
      <c r="A91" s="239">
        <f t="shared" si="77"/>
        <v>73</v>
      </c>
      <c r="B91" s="275">
        <f>'Children''s Name List'!B74</f>
        <v>0</v>
      </c>
      <c r="C91" s="277">
        <f>'Children''s Name List'!C74</f>
        <v>0</v>
      </c>
      <c r="D91" s="277">
        <f>'Children''s Name List'!D74</f>
        <v>0</v>
      </c>
      <c r="E91" s="242"/>
      <c r="F91" s="242"/>
      <c r="G91" s="242"/>
      <c r="H91" s="242"/>
      <c r="I91" s="242"/>
      <c r="J91" s="242"/>
      <c r="K91" s="242"/>
      <c r="L91" s="242"/>
      <c r="M91" s="242"/>
      <c r="N91" s="242"/>
      <c r="O91" s="242"/>
      <c r="P91" s="242"/>
      <c r="Q91" s="242"/>
      <c r="R91" s="242"/>
      <c r="S91" s="242"/>
      <c r="T91" s="242"/>
      <c r="U91" s="242"/>
      <c r="V91" s="242"/>
      <c r="W91" s="242"/>
      <c r="X91" s="242"/>
      <c r="Y91" s="242"/>
      <c r="Z91" s="242"/>
      <c r="AA91" s="242"/>
      <c r="AB91" s="242"/>
      <c r="AC91" s="242"/>
      <c r="AD91" s="242"/>
      <c r="AE91" s="242"/>
      <c r="AF91" s="242"/>
      <c r="AG91" s="242"/>
      <c r="AH91" s="242"/>
      <c r="AI91" s="242"/>
      <c r="AJ91" s="243">
        <f t="shared" si="76"/>
        <v>0</v>
      </c>
      <c r="AM91" s="281">
        <v>11536</v>
      </c>
      <c r="AN91" s="282">
        <f t="shared" si="12"/>
        <v>7</v>
      </c>
      <c r="AO91" s="283" t="str">
        <f t="shared" si="13"/>
        <v>Sa</v>
      </c>
      <c r="AP91" s="244">
        <v>31</v>
      </c>
    </row>
    <row r="92" spans="1:42" ht="16.2" x14ac:dyDescent="0.25">
      <c r="A92" s="239">
        <f t="shared" si="77"/>
        <v>74</v>
      </c>
      <c r="B92" s="275">
        <f>'Children''s Name List'!B75</f>
        <v>0</v>
      </c>
      <c r="C92" s="277">
        <f>'Children''s Name List'!C75</f>
        <v>0</v>
      </c>
      <c r="D92" s="277">
        <f>'Children''s Name List'!D75</f>
        <v>0</v>
      </c>
      <c r="E92" s="242"/>
      <c r="F92" s="242"/>
      <c r="G92" s="242"/>
      <c r="H92" s="242"/>
      <c r="I92" s="242"/>
      <c r="J92" s="242"/>
      <c r="K92" s="242"/>
      <c r="L92" s="242"/>
      <c r="M92" s="242"/>
      <c r="N92" s="242"/>
      <c r="O92" s="242"/>
      <c r="P92" s="242"/>
      <c r="Q92" s="242"/>
      <c r="R92" s="242"/>
      <c r="S92" s="242"/>
      <c r="T92" s="242"/>
      <c r="U92" s="242"/>
      <c r="V92" s="242"/>
      <c r="W92" s="242"/>
      <c r="X92" s="242"/>
      <c r="Y92" s="242"/>
      <c r="Z92" s="242"/>
      <c r="AA92" s="242"/>
      <c r="AB92" s="242"/>
      <c r="AC92" s="242"/>
      <c r="AD92" s="242"/>
      <c r="AE92" s="242"/>
      <c r="AF92" s="242"/>
      <c r="AG92" s="242"/>
      <c r="AH92" s="242"/>
      <c r="AI92" s="242"/>
      <c r="AJ92" s="243">
        <f t="shared" si="76"/>
        <v>0</v>
      </c>
      <c r="AM92" s="281">
        <v>11567</v>
      </c>
      <c r="AN92" s="282">
        <f t="shared" si="12"/>
        <v>3</v>
      </c>
      <c r="AO92" s="283" t="str">
        <f t="shared" si="13"/>
        <v>Tu</v>
      </c>
      <c r="AP92" s="244">
        <v>30</v>
      </c>
    </row>
    <row r="93" spans="1:42" ht="16.2" x14ac:dyDescent="0.25">
      <c r="A93" s="239">
        <f t="shared" si="77"/>
        <v>75</v>
      </c>
      <c r="B93" s="275">
        <f>'Children''s Name List'!B76</f>
        <v>0</v>
      </c>
      <c r="C93" s="277">
        <f>'Children''s Name List'!C76</f>
        <v>0</v>
      </c>
      <c r="D93" s="277">
        <f>'Children''s Name List'!D76</f>
        <v>0</v>
      </c>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3">
        <f t="shared" si="76"/>
        <v>0</v>
      </c>
      <c r="AM93" s="281">
        <v>11597</v>
      </c>
      <c r="AN93" s="282">
        <f t="shared" si="12"/>
        <v>5</v>
      </c>
      <c r="AO93" s="283" t="str">
        <f t="shared" si="13"/>
        <v>Th</v>
      </c>
      <c r="AP93" s="244">
        <v>31</v>
      </c>
    </row>
    <row r="94" spans="1:42" ht="16.2" x14ac:dyDescent="0.25">
      <c r="A94" s="239">
        <f t="shared" si="77"/>
        <v>76</v>
      </c>
      <c r="B94" s="275">
        <f>'Children''s Name List'!B77</f>
        <v>0</v>
      </c>
      <c r="C94" s="277">
        <f>'Children''s Name List'!C77</f>
        <v>0</v>
      </c>
      <c r="D94" s="277">
        <f>'Children''s Name List'!D77</f>
        <v>0</v>
      </c>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242"/>
      <c r="AJ94" s="243">
        <f t="shared" si="76"/>
        <v>0</v>
      </c>
      <c r="AM94" s="281">
        <v>11628</v>
      </c>
      <c r="AN94" s="282">
        <f t="shared" si="12"/>
        <v>1</v>
      </c>
      <c r="AO94" s="283" t="str">
        <f t="shared" si="13"/>
        <v>Su</v>
      </c>
      <c r="AP94" s="244">
        <v>30</v>
      </c>
    </row>
    <row r="95" spans="1:42" ht="16.2" x14ac:dyDescent="0.25">
      <c r="A95" s="239">
        <f t="shared" si="77"/>
        <v>77</v>
      </c>
      <c r="B95" s="275">
        <f>'Children''s Name List'!B78</f>
        <v>0</v>
      </c>
      <c r="C95" s="277">
        <f>'Children''s Name List'!C78</f>
        <v>0</v>
      </c>
      <c r="D95" s="277">
        <f>'Children''s Name List'!D78</f>
        <v>0</v>
      </c>
      <c r="E95" s="242"/>
      <c r="F95" s="242"/>
      <c r="G95" s="242"/>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3">
        <f t="shared" si="76"/>
        <v>0</v>
      </c>
      <c r="AM95" s="281">
        <v>11658</v>
      </c>
      <c r="AN95" s="282">
        <f t="shared" si="12"/>
        <v>3</v>
      </c>
      <c r="AO95" s="283" t="str">
        <f t="shared" si="13"/>
        <v>Tu</v>
      </c>
      <c r="AP95" s="244">
        <v>31</v>
      </c>
    </row>
    <row r="96" spans="1:42" ht="16.2" x14ac:dyDescent="0.25">
      <c r="A96" s="239">
        <f t="shared" si="77"/>
        <v>78</v>
      </c>
      <c r="B96" s="275">
        <f>'Children''s Name List'!B79</f>
        <v>0</v>
      </c>
      <c r="C96" s="277">
        <f>'Children''s Name List'!C79</f>
        <v>0</v>
      </c>
      <c r="D96" s="277">
        <f>'Children''s Name List'!D79</f>
        <v>0</v>
      </c>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242"/>
      <c r="AJ96" s="243">
        <f t="shared" si="76"/>
        <v>0</v>
      </c>
      <c r="AM96" s="281">
        <v>11689</v>
      </c>
      <c r="AN96" s="282">
        <f t="shared" si="12"/>
        <v>6</v>
      </c>
      <c r="AO96" s="283" t="str">
        <f t="shared" si="13"/>
        <v>F</v>
      </c>
      <c r="AP96" s="244">
        <v>31</v>
      </c>
    </row>
    <row r="97" spans="1:42" ht="16.2" x14ac:dyDescent="0.25">
      <c r="A97" s="239">
        <f t="shared" si="77"/>
        <v>79</v>
      </c>
      <c r="B97" s="275">
        <f>'Children''s Name List'!B80</f>
        <v>0</v>
      </c>
      <c r="C97" s="277">
        <f>'Children''s Name List'!C80</f>
        <v>0</v>
      </c>
      <c r="D97" s="277">
        <f>'Children''s Name List'!D80</f>
        <v>0</v>
      </c>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3">
        <f t="shared" si="76"/>
        <v>0</v>
      </c>
      <c r="AM97" s="281">
        <v>11720</v>
      </c>
      <c r="AN97" s="282">
        <f t="shared" si="12"/>
        <v>2</v>
      </c>
      <c r="AO97" s="283" t="str">
        <f t="shared" si="13"/>
        <v>M</v>
      </c>
      <c r="AP97" s="244">
        <v>29</v>
      </c>
    </row>
    <row r="98" spans="1:42" ht="16.2" x14ac:dyDescent="0.25">
      <c r="A98" s="239">
        <f t="shared" si="77"/>
        <v>80</v>
      </c>
      <c r="B98" s="275">
        <f>'Children''s Name List'!B81</f>
        <v>0</v>
      </c>
      <c r="C98" s="277">
        <f>'Children''s Name List'!C81</f>
        <v>0</v>
      </c>
      <c r="D98" s="277">
        <f>'Children''s Name List'!D81</f>
        <v>0</v>
      </c>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c r="AC98" s="242"/>
      <c r="AD98" s="242"/>
      <c r="AE98" s="242"/>
      <c r="AF98" s="242"/>
      <c r="AG98" s="242"/>
      <c r="AH98" s="242"/>
      <c r="AI98" s="242"/>
      <c r="AJ98" s="243">
        <f t="shared" si="76"/>
        <v>0</v>
      </c>
      <c r="AM98" s="281">
        <v>11749</v>
      </c>
      <c r="AN98" s="282">
        <f t="shared" si="12"/>
        <v>3</v>
      </c>
      <c r="AO98" s="283" t="str">
        <f t="shared" si="13"/>
        <v>Tu</v>
      </c>
      <c r="AP98" s="244">
        <v>31</v>
      </c>
    </row>
    <row r="99" spans="1:42" ht="28.5" customHeight="1" x14ac:dyDescent="0.25">
      <c r="A99" s="517" t="s">
        <v>447</v>
      </c>
      <c r="B99" s="517"/>
      <c r="C99" s="267"/>
      <c r="D99" s="267"/>
      <c r="E99" s="268">
        <f>(COUNTIF(E79:E98,"=F")+(COUNTIF(E79:E98,"=FP"))+(COUNTIF(E79:E98,"=SI")+(0.5*(COUNTIF(E79:E98,"=P")))))</f>
        <v>0</v>
      </c>
      <c r="F99" s="268">
        <f t="shared" ref="F99" si="78">(COUNTIF(F79:F98,"=F")+(COUNTIF(F79:F98,"=FP"))+(COUNTIF(F79:F98,"=SI")+(0.5*(COUNTIF(F79:F98,"=P")))))</f>
        <v>0</v>
      </c>
      <c r="G99" s="268">
        <f t="shared" ref="G99" si="79">(COUNTIF(G79:G98,"=F")+(COUNTIF(G79:G98,"=FP"))+(COUNTIF(G79:G98,"=SI")+(0.5*(COUNTIF(G79:G98,"=P")))))</f>
        <v>0</v>
      </c>
      <c r="H99" s="268">
        <f t="shared" ref="H99" si="80">(COUNTIF(H79:H98,"=F")+(COUNTIF(H79:H98,"=FP"))+(COUNTIF(H79:H98,"=SI")+(0.5*(COUNTIF(H79:H98,"=P")))))</f>
        <v>0</v>
      </c>
      <c r="I99" s="268">
        <f t="shared" ref="I99" si="81">(COUNTIF(I79:I98,"=F")+(COUNTIF(I79:I98,"=FP"))+(COUNTIF(I79:I98,"=SI")+(0.5*(COUNTIF(I79:I98,"=P")))))</f>
        <v>0</v>
      </c>
      <c r="J99" s="268">
        <f t="shared" ref="J99" si="82">(COUNTIF(J79:J98,"=F")+(COUNTIF(J79:J98,"=FP"))+(COUNTIF(J79:J98,"=SI")+(0.5*(COUNTIF(J79:J98,"=P")))))</f>
        <v>0</v>
      </c>
      <c r="K99" s="268">
        <f t="shared" ref="K99" si="83">(COUNTIF(K79:K98,"=F")+(COUNTIF(K79:K98,"=FP"))+(COUNTIF(K79:K98,"=SI")+(0.5*(COUNTIF(K79:K98,"=P")))))</f>
        <v>0</v>
      </c>
      <c r="L99" s="268">
        <f t="shared" ref="L99" si="84">(COUNTIF(L79:L98,"=F")+(COUNTIF(L79:L98,"=FP"))+(COUNTIF(L79:L98,"=SI")+(0.5*(COUNTIF(L79:L98,"=P")))))</f>
        <v>0</v>
      </c>
      <c r="M99" s="268">
        <f t="shared" ref="M99" si="85">(COUNTIF(M79:M98,"=F")+(COUNTIF(M79:M98,"=FP"))+(COUNTIF(M79:M98,"=SI")+(0.5*(COUNTIF(M79:M98,"=P")))))</f>
        <v>0</v>
      </c>
      <c r="N99" s="268">
        <f t="shared" ref="N99" si="86">(COUNTIF(N79:N98,"=F")+(COUNTIF(N79:N98,"=FP"))+(COUNTIF(N79:N98,"=SI")+(0.5*(COUNTIF(N79:N98,"=P")))))</f>
        <v>0</v>
      </c>
      <c r="O99" s="268">
        <f t="shared" ref="O99" si="87">(COUNTIF(O79:O98,"=F")+(COUNTIF(O79:O98,"=FP"))+(COUNTIF(O79:O98,"=SI")+(0.5*(COUNTIF(O79:O98,"=P")))))</f>
        <v>0</v>
      </c>
      <c r="P99" s="268">
        <f t="shared" ref="P99" si="88">(COUNTIF(P79:P98,"=F")+(COUNTIF(P79:P98,"=FP"))+(COUNTIF(P79:P98,"=SI")+(0.5*(COUNTIF(P79:P98,"=P")))))</f>
        <v>0</v>
      </c>
      <c r="Q99" s="268">
        <f t="shared" ref="Q99" si="89">(COUNTIF(Q79:Q98,"=F")+(COUNTIF(Q79:Q98,"=FP"))+(COUNTIF(Q79:Q98,"=SI")+(0.5*(COUNTIF(Q79:Q98,"=P")))))</f>
        <v>0</v>
      </c>
      <c r="R99" s="268">
        <f t="shared" ref="R99" si="90">(COUNTIF(R79:R98,"=F")+(COUNTIF(R79:R98,"=FP"))+(COUNTIF(R79:R98,"=SI")+(0.5*(COUNTIF(R79:R98,"=P")))))</f>
        <v>0</v>
      </c>
      <c r="S99" s="268">
        <f t="shared" ref="S99" si="91">(COUNTIF(S79:S98,"=F")+(COUNTIF(S79:S98,"=FP"))+(COUNTIF(S79:S98,"=SI")+(0.5*(COUNTIF(S79:S98,"=P")))))</f>
        <v>0</v>
      </c>
      <c r="T99" s="268">
        <f t="shared" ref="T99" si="92">(COUNTIF(T79:T98,"=F")+(COUNTIF(T79:T98,"=FP"))+(COUNTIF(T79:T98,"=SI")+(0.5*(COUNTIF(T79:T98,"=P")))))</f>
        <v>0</v>
      </c>
      <c r="U99" s="268">
        <f t="shared" ref="U99" si="93">(COUNTIF(U79:U98,"=F")+(COUNTIF(U79:U98,"=FP"))+(COUNTIF(U79:U98,"=SI")+(0.5*(COUNTIF(U79:U98,"=P")))))</f>
        <v>0</v>
      </c>
      <c r="V99" s="268">
        <f t="shared" ref="V99" si="94">(COUNTIF(V79:V98,"=F")+(COUNTIF(V79:V98,"=FP"))+(COUNTIF(V79:V98,"=SI")+(0.5*(COUNTIF(V79:V98,"=P")))))</f>
        <v>0</v>
      </c>
      <c r="W99" s="268">
        <f t="shared" ref="W99" si="95">(COUNTIF(W79:W98,"=F")+(COUNTIF(W79:W98,"=FP"))+(COUNTIF(W79:W98,"=SI")+(0.5*(COUNTIF(W79:W98,"=P")))))</f>
        <v>0</v>
      </c>
      <c r="X99" s="268">
        <f t="shared" ref="X99" si="96">(COUNTIF(X79:X98,"=F")+(COUNTIF(X79:X98,"=FP"))+(COUNTIF(X79:X98,"=SI")+(0.5*(COUNTIF(X79:X98,"=P")))))</f>
        <v>0</v>
      </c>
      <c r="Y99" s="268">
        <f t="shared" ref="Y99" si="97">(COUNTIF(Y79:Y98,"=F")+(COUNTIF(Y79:Y98,"=FP"))+(COUNTIF(Y79:Y98,"=SI")+(0.5*(COUNTIF(Y79:Y98,"=P")))))</f>
        <v>0</v>
      </c>
      <c r="Z99" s="268">
        <f t="shared" ref="Z99" si="98">(COUNTIF(Z79:Z98,"=F")+(COUNTIF(Z79:Z98,"=FP"))+(COUNTIF(Z79:Z98,"=SI")+(0.5*(COUNTIF(Z79:Z98,"=P")))))</f>
        <v>0</v>
      </c>
      <c r="AA99" s="268">
        <f t="shared" ref="AA99" si="99">(COUNTIF(AA79:AA98,"=F")+(COUNTIF(AA79:AA98,"=FP"))+(COUNTIF(AA79:AA98,"=SI")+(0.5*(COUNTIF(AA79:AA98,"=P")))))</f>
        <v>0</v>
      </c>
      <c r="AB99" s="268">
        <f t="shared" ref="AB99" si="100">(COUNTIF(AB79:AB98,"=F")+(COUNTIF(AB79:AB98,"=FP"))+(COUNTIF(AB79:AB98,"=SI")+(0.5*(COUNTIF(AB79:AB98,"=P")))))</f>
        <v>0</v>
      </c>
      <c r="AC99" s="268">
        <f t="shared" ref="AC99" si="101">(COUNTIF(AC79:AC98,"=F")+(COUNTIF(AC79:AC98,"=FP"))+(COUNTIF(AC79:AC98,"=SI")+(0.5*(COUNTIF(AC79:AC98,"=P")))))</f>
        <v>0</v>
      </c>
      <c r="AD99" s="268">
        <f t="shared" ref="AD99" si="102">(COUNTIF(AD79:AD98,"=F")+(COUNTIF(AD79:AD98,"=FP"))+(COUNTIF(AD79:AD98,"=SI")+(0.5*(COUNTIF(AD79:AD98,"=P")))))</f>
        <v>0</v>
      </c>
      <c r="AE99" s="268">
        <f t="shared" ref="AE99" si="103">(COUNTIF(AE79:AE98,"=F")+(COUNTIF(AE79:AE98,"=FP"))+(COUNTIF(AE79:AE98,"=SI")+(0.5*(COUNTIF(AE79:AE98,"=P")))))</f>
        <v>0</v>
      </c>
      <c r="AF99" s="268">
        <f t="shared" ref="AF99" si="104">(COUNTIF(AF79:AF98,"=F")+(COUNTIF(AF79:AF98,"=FP"))+(COUNTIF(AF79:AF98,"=SI")+(0.5*(COUNTIF(AF79:AF98,"=P")))))</f>
        <v>0</v>
      </c>
      <c r="AG99" s="268">
        <f t="shared" ref="AG99" si="105">(COUNTIF(AG79:AG98,"=F")+(COUNTIF(AG79:AG98,"=FP"))+(COUNTIF(AG79:AG98,"=SI")+(0.5*(COUNTIF(AG79:AG98,"=P")))))</f>
        <v>0</v>
      </c>
      <c r="AH99" s="268">
        <f t="shared" ref="AH99" si="106">(COUNTIF(AH79:AH98,"=F")+(COUNTIF(AH79:AH98,"=FP"))+(COUNTIF(AH79:AH98,"=SI")+(0.5*(COUNTIF(AH79:AH98,"=P")))))</f>
        <v>0</v>
      </c>
      <c r="AI99" s="268">
        <f t="shared" ref="AI99" si="107">(COUNTIF(AI79:AI98,"=F")+(COUNTIF(AI79:AI98,"=FP"))+(COUNTIF(AI79:AI98,"=SI")+(0.5*(COUNTIF(AI79:AI98,"=P")))))</f>
        <v>0</v>
      </c>
      <c r="AJ99" s="269">
        <f>IF((SUM(E99:AI99)=SUM(AJ79:AJ98)),SUM(AJ79:AJ98),"Error")</f>
        <v>0</v>
      </c>
      <c r="AM99" s="281">
        <v>11780</v>
      </c>
      <c r="AN99" s="282">
        <f t="shared" si="12"/>
        <v>6</v>
      </c>
      <c r="AO99" s="283" t="str">
        <f t="shared" si="13"/>
        <v>F</v>
      </c>
      <c r="AP99" s="244">
        <v>30</v>
      </c>
    </row>
    <row r="100" spans="1:42" ht="16.2" x14ac:dyDescent="0.25">
      <c r="A100" s="239">
        <f>A98+1</f>
        <v>81</v>
      </c>
      <c r="B100" s="275">
        <f>'Children''s Name List'!B82</f>
        <v>0</v>
      </c>
      <c r="C100" s="277">
        <f>'Children''s Name List'!C82</f>
        <v>0</v>
      </c>
      <c r="D100" s="277">
        <f>'Children''s Name List'!D82</f>
        <v>0</v>
      </c>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3">
        <f t="shared" ref="AJ100:AJ119" si="108">IF(C100="N","N/A",(COUNTIF(E100:AI100,"=F"))+(COUNTIF(E100:AI100,"=FP"))+(COUNTIF(E100:AI100,"=SI"))+((0.5*(COUNTIF(E100:AI100,"=P")))))</f>
        <v>0</v>
      </c>
      <c r="AM100" s="281">
        <v>11810</v>
      </c>
      <c r="AN100" s="282">
        <f t="shared" si="12"/>
        <v>1</v>
      </c>
      <c r="AO100" s="283" t="str">
        <f t="shared" si="13"/>
        <v>Su</v>
      </c>
      <c r="AP100" s="244">
        <v>31</v>
      </c>
    </row>
    <row r="101" spans="1:42" ht="16.2" x14ac:dyDescent="0.25">
      <c r="A101" s="246">
        <f>A100+1</f>
        <v>82</v>
      </c>
      <c r="B101" s="275">
        <f>'Children''s Name List'!B83</f>
        <v>0</v>
      </c>
      <c r="C101" s="277">
        <f>'Children''s Name List'!C83</f>
        <v>0</v>
      </c>
      <c r="D101" s="277">
        <f>'Children''s Name List'!D83</f>
        <v>0</v>
      </c>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c r="AA101" s="242"/>
      <c r="AB101" s="242"/>
      <c r="AC101" s="242"/>
      <c r="AD101" s="242"/>
      <c r="AE101" s="242"/>
      <c r="AF101" s="242"/>
      <c r="AG101" s="242"/>
      <c r="AH101" s="242"/>
      <c r="AI101" s="242"/>
      <c r="AJ101" s="243">
        <f t="shared" si="108"/>
        <v>0</v>
      </c>
      <c r="AM101" s="281">
        <v>11841</v>
      </c>
      <c r="AN101" s="282">
        <f t="shared" si="12"/>
        <v>4</v>
      </c>
      <c r="AO101" s="283" t="str">
        <f t="shared" si="13"/>
        <v>W</v>
      </c>
      <c r="AP101" s="244">
        <v>30</v>
      </c>
    </row>
    <row r="102" spans="1:42" ht="16.2" x14ac:dyDescent="0.25">
      <c r="A102" s="246">
        <f t="shared" ref="A102:A119" si="109">A101+1</f>
        <v>83</v>
      </c>
      <c r="B102" s="275">
        <f>'Children''s Name List'!B84</f>
        <v>0</v>
      </c>
      <c r="C102" s="277">
        <f>'Children''s Name List'!C84</f>
        <v>0</v>
      </c>
      <c r="D102" s="277">
        <f>'Children''s Name List'!D84</f>
        <v>0</v>
      </c>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3">
        <f t="shared" si="108"/>
        <v>0</v>
      </c>
      <c r="AM102" s="281">
        <v>11871</v>
      </c>
      <c r="AN102" s="282">
        <f t="shared" si="12"/>
        <v>6</v>
      </c>
      <c r="AO102" s="283" t="str">
        <f t="shared" si="13"/>
        <v>F</v>
      </c>
      <c r="AP102" s="244">
        <v>31</v>
      </c>
    </row>
    <row r="103" spans="1:42" ht="16.2" x14ac:dyDescent="0.25">
      <c r="A103" s="246">
        <f t="shared" si="109"/>
        <v>84</v>
      </c>
      <c r="B103" s="275">
        <f>'Children''s Name List'!B85</f>
        <v>0</v>
      </c>
      <c r="C103" s="277">
        <f>'Children''s Name List'!C85</f>
        <v>0</v>
      </c>
      <c r="D103" s="277">
        <f>'Children''s Name List'!D85</f>
        <v>0</v>
      </c>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3">
        <f t="shared" si="108"/>
        <v>0</v>
      </c>
      <c r="AM103" s="281"/>
      <c r="AN103" s="282"/>
      <c r="AO103" s="283"/>
      <c r="AP103" s="244"/>
    </row>
    <row r="104" spans="1:42" ht="16.2" x14ac:dyDescent="0.25">
      <c r="A104" s="246">
        <f t="shared" si="109"/>
        <v>85</v>
      </c>
      <c r="B104" s="275">
        <f>'Children''s Name List'!B86</f>
        <v>0</v>
      </c>
      <c r="C104" s="277">
        <f>'Children''s Name List'!C86</f>
        <v>0</v>
      </c>
      <c r="D104" s="277">
        <f>'Children''s Name List'!D86</f>
        <v>0</v>
      </c>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3">
        <f t="shared" si="108"/>
        <v>0</v>
      </c>
      <c r="AM104" s="281"/>
      <c r="AN104" s="282"/>
      <c r="AO104" s="283"/>
      <c r="AP104" s="244"/>
    </row>
    <row r="105" spans="1:42" ht="16.2" x14ac:dyDescent="0.25">
      <c r="A105" s="246">
        <f t="shared" si="109"/>
        <v>86</v>
      </c>
      <c r="B105" s="275">
        <f>'Children''s Name List'!B87</f>
        <v>0</v>
      </c>
      <c r="C105" s="277">
        <f>'Children''s Name List'!C87</f>
        <v>0</v>
      </c>
      <c r="D105" s="277">
        <f>'Children''s Name List'!D87</f>
        <v>0</v>
      </c>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3">
        <f t="shared" si="108"/>
        <v>0</v>
      </c>
    </row>
    <row r="106" spans="1:42" ht="16.2" x14ac:dyDescent="0.25">
      <c r="A106" s="246">
        <f>A105+1</f>
        <v>87</v>
      </c>
      <c r="B106" s="275">
        <f>'Children''s Name List'!B88</f>
        <v>0</v>
      </c>
      <c r="C106" s="277">
        <f>'Children''s Name List'!C88</f>
        <v>0</v>
      </c>
      <c r="D106" s="277">
        <f>'Children''s Name List'!D88</f>
        <v>0</v>
      </c>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3">
        <f t="shared" si="108"/>
        <v>0</v>
      </c>
    </row>
    <row r="107" spans="1:42" ht="16.2" x14ac:dyDescent="0.25">
      <c r="A107" s="246">
        <f t="shared" si="109"/>
        <v>88</v>
      </c>
      <c r="B107" s="275">
        <f>'Children''s Name List'!B89</f>
        <v>0</v>
      </c>
      <c r="C107" s="277">
        <f>'Children''s Name List'!C89</f>
        <v>0</v>
      </c>
      <c r="D107" s="277">
        <f>'Children''s Name List'!D89</f>
        <v>0</v>
      </c>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3">
        <f t="shared" si="108"/>
        <v>0</v>
      </c>
    </row>
    <row r="108" spans="1:42" ht="16.2" x14ac:dyDescent="0.25">
      <c r="A108" s="246">
        <f t="shared" si="109"/>
        <v>89</v>
      </c>
      <c r="B108" s="275">
        <f>'Children''s Name List'!B90</f>
        <v>0</v>
      </c>
      <c r="C108" s="277">
        <f>'Children''s Name List'!C90</f>
        <v>0</v>
      </c>
      <c r="D108" s="277">
        <f>'Children''s Name List'!D90</f>
        <v>0</v>
      </c>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c r="AA108" s="242"/>
      <c r="AB108" s="242"/>
      <c r="AC108" s="242"/>
      <c r="AD108" s="242"/>
      <c r="AE108" s="242"/>
      <c r="AF108" s="242"/>
      <c r="AG108" s="242"/>
      <c r="AH108" s="242"/>
      <c r="AI108" s="242"/>
      <c r="AJ108" s="243">
        <f t="shared" si="108"/>
        <v>0</v>
      </c>
    </row>
    <row r="109" spans="1:42" ht="16.2" x14ac:dyDescent="0.25">
      <c r="A109" s="272">
        <f t="shared" si="109"/>
        <v>90</v>
      </c>
      <c r="B109" s="275">
        <f>'Children''s Name List'!B91</f>
        <v>0</v>
      </c>
      <c r="C109" s="277">
        <f>'Children''s Name List'!C91</f>
        <v>0</v>
      </c>
      <c r="D109" s="277">
        <f>'Children''s Name List'!D91</f>
        <v>0</v>
      </c>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2"/>
      <c r="AA109" s="242"/>
      <c r="AB109" s="242"/>
      <c r="AC109" s="242"/>
      <c r="AD109" s="242"/>
      <c r="AE109" s="242"/>
      <c r="AF109" s="242"/>
      <c r="AG109" s="242"/>
      <c r="AH109" s="242"/>
      <c r="AI109" s="242"/>
      <c r="AJ109" s="243">
        <f t="shared" si="108"/>
        <v>0</v>
      </c>
    </row>
    <row r="110" spans="1:42" ht="15" customHeight="1" x14ac:dyDescent="0.25">
      <c r="A110" s="239">
        <f t="shared" si="109"/>
        <v>91</v>
      </c>
      <c r="B110" s="275">
        <f>'Children''s Name List'!B92</f>
        <v>0</v>
      </c>
      <c r="C110" s="277">
        <f>'Children''s Name List'!C92</f>
        <v>0</v>
      </c>
      <c r="D110" s="277">
        <f>'Children''s Name List'!D92</f>
        <v>0</v>
      </c>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3">
        <f t="shared" si="108"/>
        <v>0</v>
      </c>
    </row>
    <row r="111" spans="1:42" ht="16.2" x14ac:dyDescent="0.25">
      <c r="A111" s="239">
        <f t="shared" si="109"/>
        <v>92</v>
      </c>
      <c r="B111" s="275">
        <f>'Children''s Name List'!B93</f>
        <v>0</v>
      </c>
      <c r="C111" s="277">
        <f>'Children''s Name List'!C93</f>
        <v>0</v>
      </c>
      <c r="D111" s="277">
        <f>'Children''s Name List'!D93</f>
        <v>0</v>
      </c>
      <c r="E111" s="242"/>
      <c r="F111" s="242"/>
      <c r="G111" s="242"/>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3">
        <f t="shared" si="108"/>
        <v>0</v>
      </c>
    </row>
    <row r="112" spans="1:42" ht="16.2" x14ac:dyDescent="0.25">
      <c r="A112" s="239">
        <f t="shared" si="109"/>
        <v>93</v>
      </c>
      <c r="B112" s="275">
        <f>'Children''s Name List'!B94</f>
        <v>0</v>
      </c>
      <c r="C112" s="277">
        <f>'Children''s Name List'!C94</f>
        <v>0</v>
      </c>
      <c r="D112" s="277">
        <f>'Children''s Name List'!D94</f>
        <v>0</v>
      </c>
      <c r="E112" s="242"/>
      <c r="F112" s="242"/>
      <c r="G112" s="242"/>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3">
        <f t="shared" si="108"/>
        <v>0</v>
      </c>
    </row>
    <row r="113" spans="1:36" ht="16.2" x14ac:dyDescent="0.25">
      <c r="A113" s="239">
        <f t="shared" si="109"/>
        <v>94</v>
      </c>
      <c r="B113" s="275">
        <f>'Children''s Name List'!B95</f>
        <v>0</v>
      </c>
      <c r="C113" s="277">
        <f>'Children''s Name List'!C95</f>
        <v>0</v>
      </c>
      <c r="D113" s="277">
        <f>'Children''s Name List'!D95</f>
        <v>0</v>
      </c>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3">
        <f t="shared" si="108"/>
        <v>0</v>
      </c>
    </row>
    <row r="114" spans="1:36" ht="16.2" x14ac:dyDescent="0.25">
      <c r="A114" s="239">
        <f t="shared" si="109"/>
        <v>95</v>
      </c>
      <c r="B114" s="275">
        <f>'Children''s Name List'!B96</f>
        <v>0</v>
      </c>
      <c r="C114" s="277">
        <f>'Children''s Name List'!C96</f>
        <v>0</v>
      </c>
      <c r="D114" s="277">
        <f>'Children''s Name List'!D96</f>
        <v>0</v>
      </c>
      <c r="E114" s="242"/>
      <c r="F114" s="242"/>
      <c r="G114" s="242"/>
      <c r="H114" s="242"/>
      <c r="I114" s="242"/>
      <c r="J114" s="242"/>
      <c r="K114" s="242"/>
      <c r="L114" s="242"/>
      <c r="M114" s="242"/>
      <c r="N114" s="242"/>
      <c r="O114" s="242"/>
      <c r="P114" s="242"/>
      <c r="Q114" s="242"/>
      <c r="R114" s="242"/>
      <c r="S114" s="242"/>
      <c r="T114" s="242"/>
      <c r="U114" s="242"/>
      <c r="V114" s="242"/>
      <c r="W114" s="242"/>
      <c r="X114" s="242"/>
      <c r="Y114" s="242"/>
      <c r="Z114" s="242"/>
      <c r="AA114" s="242"/>
      <c r="AB114" s="242"/>
      <c r="AC114" s="242"/>
      <c r="AD114" s="242"/>
      <c r="AE114" s="242"/>
      <c r="AF114" s="242"/>
      <c r="AG114" s="242"/>
      <c r="AH114" s="242"/>
      <c r="AI114" s="242"/>
      <c r="AJ114" s="243">
        <f t="shared" si="108"/>
        <v>0</v>
      </c>
    </row>
    <row r="115" spans="1:36" ht="16.2" x14ac:dyDescent="0.25">
      <c r="A115" s="239">
        <f t="shared" si="109"/>
        <v>96</v>
      </c>
      <c r="B115" s="275">
        <f>'Children''s Name List'!B97</f>
        <v>0</v>
      </c>
      <c r="C115" s="277">
        <f>'Children''s Name List'!C97</f>
        <v>0</v>
      </c>
      <c r="D115" s="277">
        <f>'Children''s Name List'!D97</f>
        <v>0</v>
      </c>
      <c r="E115" s="242"/>
      <c r="F115" s="242"/>
      <c r="G115" s="242"/>
      <c r="H115" s="242"/>
      <c r="I115" s="242"/>
      <c r="J115" s="242"/>
      <c r="K115" s="242"/>
      <c r="L115" s="242"/>
      <c r="M115" s="242"/>
      <c r="N115" s="242"/>
      <c r="O115" s="242"/>
      <c r="P115" s="242"/>
      <c r="Q115" s="242"/>
      <c r="R115" s="242"/>
      <c r="S115" s="242"/>
      <c r="T115" s="242"/>
      <c r="U115" s="242"/>
      <c r="V115" s="242"/>
      <c r="W115" s="242"/>
      <c r="X115" s="242"/>
      <c r="Y115" s="242"/>
      <c r="Z115" s="242"/>
      <c r="AA115" s="242"/>
      <c r="AB115" s="242"/>
      <c r="AC115" s="242"/>
      <c r="AD115" s="242"/>
      <c r="AE115" s="242"/>
      <c r="AF115" s="242"/>
      <c r="AG115" s="242"/>
      <c r="AH115" s="242"/>
      <c r="AI115" s="242"/>
      <c r="AJ115" s="243">
        <f t="shared" si="108"/>
        <v>0</v>
      </c>
    </row>
    <row r="116" spans="1:36" ht="16.2" x14ac:dyDescent="0.25">
      <c r="A116" s="239">
        <f t="shared" si="109"/>
        <v>97</v>
      </c>
      <c r="B116" s="275">
        <f>'Children''s Name List'!B98</f>
        <v>0</v>
      </c>
      <c r="C116" s="277">
        <f>'Children''s Name List'!C98</f>
        <v>0</v>
      </c>
      <c r="D116" s="277">
        <f>'Children''s Name List'!D98</f>
        <v>0</v>
      </c>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3">
        <f t="shared" si="108"/>
        <v>0</v>
      </c>
    </row>
    <row r="117" spans="1:36" ht="16.2" x14ac:dyDescent="0.25">
      <c r="A117" s="239">
        <f t="shared" si="109"/>
        <v>98</v>
      </c>
      <c r="B117" s="275">
        <f>'Children''s Name List'!B99</f>
        <v>0</v>
      </c>
      <c r="C117" s="277">
        <f>'Children''s Name List'!C99</f>
        <v>0</v>
      </c>
      <c r="D117" s="277">
        <f>'Children''s Name List'!D99</f>
        <v>0</v>
      </c>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3">
        <f t="shared" si="108"/>
        <v>0</v>
      </c>
    </row>
    <row r="118" spans="1:36" ht="16.2" x14ac:dyDescent="0.25">
      <c r="A118" s="239">
        <f t="shared" si="109"/>
        <v>99</v>
      </c>
      <c r="B118" s="275">
        <f>'Children''s Name List'!B100</f>
        <v>0</v>
      </c>
      <c r="C118" s="277">
        <f>'Children''s Name List'!C100</f>
        <v>0</v>
      </c>
      <c r="D118" s="277">
        <f>'Children''s Name List'!D100</f>
        <v>0</v>
      </c>
      <c r="E118" s="242"/>
      <c r="F118" s="242"/>
      <c r="G118" s="242"/>
      <c r="H118" s="242"/>
      <c r="I118" s="242"/>
      <c r="J118" s="242"/>
      <c r="K118" s="242"/>
      <c r="L118" s="242"/>
      <c r="M118" s="242"/>
      <c r="N118" s="242"/>
      <c r="O118" s="242"/>
      <c r="P118" s="242"/>
      <c r="Q118" s="242"/>
      <c r="R118" s="242"/>
      <c r="S118" s="242"/>
      <c r="T118" s="242"/>
      <c r="U118" s="242"/>
      <c r="V118" s="242"/>
      <c r="W118" s="242"/>
      <c r="X118" s="242"/>
      <c r="Y118" s="242"/>
      <c r="Z118" s="242"/>
      <c r="AA118" s="242"/>
      <c r="AB118" s="242"/>
      <c r="AC118" s="242"/>
      <c r="AD118" s="242"/>
      <c r="AE118" s="242"/>
      <c r="AF118" s="242"/>
      <c r="AG118" s="242"/>
      <c r="AH118" s="242"/>
      <c r="AI118" s="242"/>
      <c r="AJ118" s="243">
        <f t="shared" si="108"/>
        <v>0</v>
      </c>
    </row>
    <row r="119" spans="1:36" ht="16.2" x14ac:dyDescent="0.25">
      <c r="A119" s="239">
        <f t="shared" si="109"/>
        <v>100</v>
      </c>
      <c r="B119" s="275">
        <f>'Children''s Name List'!B101</f>
        <v>0</v>
      </c>
      <c r="C119" s="277">
        <f>'Children''s Name List'!C101</f>
        <v>0</v>
      </c>
      <c r="D119" s="277">
        <f>'Children''s Name List'!D101</f>
        <v>0</v>
      </c>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3">
        <f t="shared" si="108"/>
        <v>0</v>
      </c>
    </row>
    <row r="120" spans="1:36" ht="28.5" customHeight="1" x14ac:dyDescent="0.25">
      <c r="A120" s="517" t="s">
        <v>447</v>
      </c>
      <c r="B120" s="517"/>
      <c r="C120" s="267"/>
      <c r="D120" s="267"/>
      <c r="E120" s="268">
        <f>(COUNTIF(E100:E119,"=F")+(COUNTIF(E100:E119,"=FP"))+(COUNTIF(E100:E119,"=SI")+(0.5*(COUNTIF(E100:E119,"=P")))))</f>
        <v>0</v>
      </c>
      <c r="F120" s="268">
        <f t="shared" ref="F120" si="110">(COUNTIF(F100:F119,"=F")+(COUNTIF(F100:F119,"=FP"))+(COUNTIF(F100:F119,"=SI")+(0.5*(COUNTIF(F100:F119,"=P")))))</f>
        <v>0</v>
      </c>
      <c r="G120" s="268">
        <f t="shared" ref="G120" si="111">(COUNTIF(G100:G119,"=F")+(COUNTIF(G100:G119,"=FP"))+(COUNTIF(G100:G119,"=SI")+(0.5*(COUNTIF(G100:G119,"=P")))))</f>
        <v>0</v>
      </c>
      <c r="H120" s="268">
        <f t="shared" ref="H120" si="112">(COUNTIF(H100:H119,"=F")+(COUNTIF(H100:H119,"=FP"))+(COUNTIF(H100:H119,"=SI")+(0.5*(COUNTIF(H100:H119,"=P")))))</f>
        <v>0</v>
      </c>
      <c r="I120" s="268">
        <f t="shared" ref="I120" si="113">(COUNTIF(I100:I119,"=F")+(COUNTIF(I100:I119,"=FP"))+(COUNTIF(I100:I119,"=SI")+(0.5*(COUNTIF(I100:I119,"=P")))))</f>
        <v>0</v>
      </c>
      <c r="J120" s="268">
        <f t="shared" ref="J120" si="114">(COUNTIF(J100:J119,"=F")+(COUNTIF(J100:J119,"=FP"))+(COUNTIF(J100:J119,"=SI")+(0.5*(COUNTIF(J100:J119,"=P")))))</f>
        <v>0</v>
      </c>
      <c r="K120" s="268">
        <f t="shared" ref="K120" si="115">(COUNTIF(K100:K119,"=F")+(COUNTIF(K100:K119,"=FP"))+(COUNTIF(K100:K119,"=SI")+(0.5*(COUNTIF(K100:K119,"=P")))))</f>
        <v>0</v>
      </c>
      <c r="L120" s="268">
        <f t="shared" ref="L120" si="116">(COUNTIF(L100:L119,"=F")+(COUNTIF(L100:L119,"=FP"))+(COUNTIF(L100:L119,"=SI")+(0.5*(COUNTIF(L100:L119,"=P")))))</f>
        <v>0</v>
      </c>
      <c r="M120" s="268">
        <f t="shared" ref="M120" si="117">(COUNTIF(M100:M119,"=F")+(COUNTIF(M100:M119,"=FP"))+(COUNTIF(M100:M119,"=SI")+(0.5*(COUNTIF(M100:M119,"=P")))))</f>
        <v>0</v>
      </c>
      <c r="N120" s="268">
        <f t="shared" ref="N120" si="118">(COUNTIF(N100:N119,"=F")+(COUNTIF(N100:N119,"=FP"))+(COUNTIF(N100:N119,"=SI")+(0.5*(COUNTIF(N100:N119,"=P")))))</f>
        <v>0</v>
      </c>
      <c r="O120" s="268">
        <f t="shared" ref="O120" si="119">(COUNTIF(O100:O119,"=F")+(COUNTIF(O100:O119,"=FP"))+(COUNTIF(O100:O119,"=SI")+(0.5*(COUNTIF(O100:O119,"=P")))))</f>
        <v>0</v>
      </c>
      <c r="P120" s="268">
        <f t="shared" ref="P120" si="120">(COUNTIF(P100:P119,"=F")+(COUNTIF(P100:P119,"=FP"))+(COUNTIF(P100:P119,"=SI")+(0.5*(COUNTIF(P100:P119,"=P")))))</f>
        <v>0</v>
      </c>
      <c r="Q120" s="268">
        <f t="shared" ref="Q120" si="121">(COUNTIF(Q100:Q119,"=F")+(COUNTIF(Q100:Q119,"=FP"))+(COUNTIF(Q100:Q119,"=SI")+(0.5*(COUNTIF(Q100:Q119,"=P")))))</f>
        <v>0</v>
      </c>
      <c r="R120" s="268">
        <f t="shared" ref="R120" si="122">(COUNTIF(R100:R119,"=F")+(COUNTIF(R100:R119,"=FP"))+(COUNTIF(R100:R119,"=SI")+(0.5*(COUNTIF(R100:R119,"=P")))))</f>
        <v>0</v>
      </c>
      <c r="S120" s="268">
        <f t="shared" ref="S120" si="123">(COUNTIF(S100:S119,"=F")+(COUNTIF(S100:S119,"=FP"))+(COUNTIF(S100:S119,"=SI")+(0.5*(COUNTIF(S100:S119,"=P")))))</f>
        <v>0</v>
      </c>
      <c r="T120" s="268">
        <f t="shared" ref="T120" si="124">(COUNTIF(T100:T119,"=F")+(COUNTIF(T100:T119,"=FP"))+(COUNTIF(T100:T119,"=SI")+(0.5*(COUNTIF(T100:T119,"=P")))))</f>
        <v>0</v>
      </c>
      <c r="U120" s="268">
        <f t="shared" ref="U120" si="125">(COUNTIF(U100:U119,"=F")+(COUNTIF(U100:U119,"=FP"))+(COUNTIF(U100:U119,"=SI")+(0.5*(COUNTIF(U100:U119,"=P")))))</f>
        <v>0</v>
      </c>
      <c r="V120" s="268">
        <f t="shared" ref="V120" si="126">(COUNTIF(V100:V119,"=F")+(COUNTIF(V100:V119,"=FP"))+(COUNTIF(V100:V119,"=SI")+(0.5*(COUNTIF(V100:V119,"=P")))))</f>
        <v>0</v>
      </c>
      <c r="W120" s="268">
        <f t="shared" ref="W120" si="127">(COUNTIF(W100:W119,"=F")+(COUNTIF(W100:W119,"=FP"))+(COUNTIF(W100:W119,"=SI")+(0.5*(COUNTIF(W100:W119,"=P")))))</f>
        <v>0</v>
      </c>
      <c r="X120" s="268">
        <f t="shared" ref="X120" si="128">(COUNTIF(X100:X119,"=F")+(COUNTIF(X100:X119,"=FP"))+(COUNTIF(X100:X119,"=SI")+(0.5*(COUNTIF(X100:X119,"=P")))))</f>
        <v>0</v>
      </c>
      <c r="Y120" s="268">
        <f t="shared" ref="Y120" si="129">(COUNTIF(Y100:Y119,"=F")+(COUNTIF(Y100:Y119,"=FP"))+(COUNTIF(Y100:Y119,"=SI")+(0.5*(COUNTIF(Y100:Y119,"=P")))))</f>
        <v>0</v>
      </c>
      <c r="Z120" s="268">
        <f t="shared" ref="Z120" si="130">(COUNTIF(Z100:Z119,"=F")+(COUNTIF(Z100:Z119,"=FP"))+(COUNTIF(Z100:Z119,"=SI")+(0.5*(COUNTIF(Z100:Z119,"=P")))))</f>
        <v>0</v>
      </c>
      <c r="AA120" s="268">
        <f t="shared" ref="AA120" si="131">(COUNTIF(AA100:AA119,"=F")+(COUNTIF(AA100:AA119,"=FP"))+(COUNTIF(AA100:AA119,"=SI")+(0.5*(COUNTIF(AA100:AA119,"=P")))))</f>
        <v>0</v>
      </c>
      <c r="AB120" s="268">
        <f t="shared" ref="AB120" si="132">(COUNTIF(AB100:AB119,"=F")+(COUNTIF(AB100:AB119,"=FP"))+(COUNTIF(AB100:AB119,"=SI")+(0.5*(COUNTIF(AB100:AB119,"=P")))))</f>
        <v>0</v>
      </c>
      <c r="AC120" s="268">
        <f t="shared" ref="AC120" si="133">(COUNTIF(AC100:AC119,"=F")+(COUNTIF(AC100:AC119,"=FP"))+(COUNTIF(AC100:AC119,"=SI")+(0.5*(COUNTIF(AC100:AC119,"=P")))))</f>
        <v>0</v>
      </c>
      <c r="AD120" s="268">
        <f t="shared" ref="AD120" si="134">(COUNTIF(AD100:AD119,"=F")+(COUNTIF(AD100:AD119,"=FP"))+(COUNTIF(AD100:AD119,"=SI")+(0.5*(COUNTIF(AD100:AD119,"=P")))))</f>
        <v>0</v>
      </c>
      <c r="AE120" s="268">
        <f t="shared" ref="AE120" si="135">(COUNTIF(AE100:AE119,"=F")+(COUNTIF(AE100:AE119,"=FP"))+(COUNTIF(AE100:AE119,"=SI")+(0.5*(COUNTIF(AE100:AE119,"=P")))))</f>
        <v>0</v>
      </c>
      <c r="AF120" s="268">
        <f t="shared" ref="AF120" si="136">(COUNTIF(AF100:AF119,"=F")+(COUNTIF(AF100:AF119,"=FP"))+(COUNTIF(AF100:AF119,"=SI")+(0.5*(COUNTIF(AF100:AF119,"=P")))))</f>
        <v>0</v>
      </c>
      <c r="AG120" s="268">
        <f t="shared" ref="AG120" si="137">(COUNTIF(AG100:AG119,"=F")+(COUNTIF(AG100:AG119,"=FP"))+(COUNTIF(AG100:AG119,"=SI")+(0.5*(COUNTIF(AG100:AG119,"=P")))))</f>
        <v>0</v>
      </c>
      <c r="AH120" s="268">
        <f t="shared" ref="AH120" si="138">(COUNTIF(AH100:AH119,"=F")+(COUNTIF(AH100:AH119,"=FP"))+(COUNTIF(AH100:AH119,"=SI")+(0.5*(COUNTIF(AH100:AH119,"=P")))))</f>
        <v>0</v>
      </c>
      <c r="AI120" s="268">
        <f t="shared" ref="AI120" si="139">(COUNTIF(AI100:AI119,"=F")+(COUNTIF(AI100:AI119,"=FP"))+(COUNTIF(AI100:AI119,"=SI")+(0.5*(COUNTIF(AI100:AI119,"=P")))))</f>
        <v>0</v>
      </c>
      <c r="AJ120" s="269">
        <f>IF((SUM(E120:AI120)=SUM(AJ100:AJ119)),SUM(AJ100:AJ119),"Error")</f>
        <v>0</v>
      </c>
    </row>
    <row r="121" spans="1:36" ht="16.2" x14ac:dyDescent="0.25">
      <c r="A121" s="239">
        <f>A119+1</f>
        <v>101</v>
      </c>
      <c r="B121" s="275">
        <f>'Children''s Name List'!B102</f>
        <v>0</v>
      </c>
      <c r="C121" s="277">
        <f>'Children''s Name List'!C102</f>
        <v>0</v>
      </c>
      <c r="D121" s="277">
        <f>'Children''s Name List'!D102</f>
        <v>0</v>
      </c>
      <c r="E121" s="242"/>
      <c r="F121" s="242"/>
      <c r="G121" s="242"/>
      <c r="H121" s="242"/>
      <c r="I121" s="242"/>
      <c r="J121" s="242"/>
      <c r="K121" s="242"/>
      <c r="L121" s="242"/>
      <c r="M121" s="242"/>
      <c r="N121" s="242"/>
      <c r="O121" s="242"/>
      <c r="P121" s="242"/>
      <c r="Q121" s="242"/>
      <c r="R121" s="242"/>
      <c r="S121" s="242"/>
      <c r="T121" s="242"/>
      <c r="U121" s="242"/>
      <c r="V121" s="242"/>
      <c r="W121" s="242"/>
      <c r="X121" s="242"/>
      <c r="Y121" s="242"/>
      <c r="Z121" s="242"/>
      <c r="AA121" s="242"/>
      <c r="AB121" s="242"/>
      <c r="AC121" s="242"/>
      <c r="AD121" s="242"/>
      <c r="AE121" s="242"/>
      <c r="AF121" s="242"/>
      <c r="AG121" s="242"/>
      <c r="AH121" s="242"/>
      <c r="AI121" s="242"/>
      <c r="AJ121" s="243">
        <f t="shared" ref="AJ121:AJ140" si="140">IF(C121="N","N/A",(COUNTIF(E121:AI121,"=F"))+(COUNTIF(E121:AI121,"=FP"))+(COUNTIF(E121:AI121,"=SI"))+((0.5*(COUNTIF(E121:AI121,"=P")))))</f>
        <v>0</v>
      </c>
    </row>
    <row r="122" spans="1:36" ht="14.25" customHeight="1" x14ac:dyDescent="0.25">
      <c r="A122" s="246">
        <f>A121+1</f>
        <v>102</v>
      </c>
      <c r="B122" s="275">
        <f>'Children''s Name List'!B103</f>
        <v>0</v>
      </c>
      <c r="C122" s="277">
        <f>'Children''s Name List'!C103</f>
        <v>0</v>
      </c>
      <c r="D122" s="277">
        <f>'Children''s Name List'!D103</f>
        <v>0</v>
      </c>
      <c r="E122" s="242"/>
      <c r="F122" s="242"/>
      <c r="G122" s="242"/>
      <c r="H122" s="242"/>
      <c r="I122" s="242"/>
      <c r="J122" s="242"/>
      <c r="K122" s="242"/>
      <c r="L122" s="242"/>
      <c r="M122" s="242"/>
      <c r="N122" s="242"/>
      <c r="O122" s="242"/>
      <c r="P122" s="242"/>
      <c r="Q122" s="242"/>
      <c r="R122" s="242"/>
      <c r="S122" s="242"/>
      <c r="T122" s="242"/>
      <c r="U122" s="242"/>
      <c r="V122" s="242"/>
      <c r="W122" s="242"/>
      <c r="X122" s="242"/>
      <c r="Y122" s="242"/>
      <c r="Z122" s="242"/>
      <c r="AA122" s="242"/>
      <c r="AB122" s="242"/>
      <c r="AC122" s="242"/>
      <c r="AD122" s="242"/>
      <c r="AE122" s="242"/>
      <c r="AF122" s="242"/>
      <c r="AG122" s="242"/>
      <c r="AH122" s="242"/>
      <c r="AI122" s="242"/>
      <c r="AJ122" s="243">
        <f t="shared" si="140"/>
        <v>0</v>
      </c>
    </row>
    <row r="123" spans="1:36" ht="16.2" x14ac:dyDescent="0.25">
      <c r="A123" s="246">
        <f t="shared" ref="A123:A140" si="141">A122+1</f>
        <v>103</v>
      </c>
      <c r="B123" s="275">
        <f>'Children''s Name List'!B104</f>
        <v>0</v>
      </c>
      <c r="C123" s="277">
        <f>'Children''s Name List'!C104</f>
        <v>0</v>
      </c>
      <c r="D123" s="277">
        <f>'Children''s Name List'!D104</f>
        <v>0</v>
      </c>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3">
        <f t="shared" si="140"/>
        <v>0</v>
      </c>
    </row>
    <row r="124" spans="1:36" ht="16.2" x14ac:dyDescent="0.25">
      <c r="A124" s="246">
        <f t="shared" si="141"/>
        <v>104</v>
      </c>
      <c r="B124" s="275">
        <f>'Children''s Name List'!B105</f>
        <v>0</v>
      </c>
      <c r="C124" s="277">
        <f>'Children''s Name List'!C105</f>
        <v>0</v>
      </c>
      <c r="D124" s="277">
        <f>'Children''s Name List'!D105</f>
        <v>0</v>
      </c>
      <c r="E124" s="242"/>
      <c r="F124" s="242"/>
      <c r="G124" s="242"/>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c r="AD124" s="242"/>
      <c r="AE124" s="242"/>
      <c r="AF124" s="242"/>
      <c r="AG124" s="242"/>
      <c r="AH124" s="242"/>
      <c r="AI124" s="242"/>
      <c r="AJ124" s="243">
        <f t="shared" si="140"/>
        <v>0</v>
      </c>
    </row>
    <row r="125" spans="1:36" ht="16.2" x14ac:dyDescent="0.25">
      <c r="A125" s="246">
        <f t="shared" si="141"/>
        <v>105</v>
      </c>
      <c r="B125" s="275">
        <f>'Children''s Name List'!B106</f>
        <v>0</v>
      </c>
      <c r="C125" s="277">
        <f>'Children''s Name List'!C106</f>
        <v>0</v>
      </c>
      <c r="D125" s="277">
        <f>'Children''s Name List'!D106</f>
        <v>0</v>
      </c>
      <c r="E125" s="242"/>
      <c r="F125" s="242"/>
      <c r="G125" s="242"/>
      <c r="H125" s="242"/>
      <c r="I125" s="242"/>
      <c r="J125" s="242"/>
      <c r="K125" s="242"/>
      <c r="L125" s="242"/>
      <c r="M125" s="242"/>
      <c r="N125" s="242"/>
      <c r="O125" s="242"/>
      <c r="P125" s="242"/>
      <c r="Q125" s="242"/>
      <c r="R125" s="242"/>
      <c r="S125" s="242"/>
      <c r="T125" s="242"/>
      <c r="U125" s="242"/>
      <c r="V125" s="242"/>
      <c r="W125" s="242"/>
      <c r="X125" s="242"/>
      <c r="Y125" s="242"/>
      <c r="Z125" s="242"/>
      <c r="AA125" s="242"/>
      <c r="AB125" s="242"/>
      <c r="AC125" s="242"/>
      <c r="AD125" s="242"/>
      <c r="AE125" s="242"/>
      <c r="AF125" s="242"/>
      <c r="AG125" s="242"/>
      <c r="AH125" s="242"/>
      <c r="AI125" s="242"/>
      <c r="AJ125" s="243">
        <f t="shared" si="140"/>
        <v>0</v>
      </c>
    </row>
    <row r="126" spans="1:36" ht="16.2" x14ac:dyDescent="0.25">
      <c r="A126" s="246">
        <f t="shared" si="141"/>
        <v>106</v>
      </c>
      <c r="B126" s="275">
        <f>'Children''s Name List'!B107</f>
        <v>0</v>
      </c>
      <c r="C126" s="277">
        <f>'Children''s Name List'!C107</f>
        <v>0</v>
      </c>
      <c r="D126" s="277">
        <f>'Children''s Name List'!D107</f>
        <v>0</v>
      </c>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242"/>
      <c r="AF126" s="242"/>
      <c r="AG126" s="242"/>
      <c r="AH126" s="242"/>
      <c r="AI126" s="242"/>
      <c r="AJ126" s="243">
        <f t="shared" si="140"/>
        <v>0</v>
      </c>
    </row>
    <row r="127" spans="1:36" ht="16.2" x14ac:dyDescent="0.25">
      <c r="A127" s="246">
        <f>A126+1</f>
        <v>107</v>
      </c>
      <c r="B127" s="275">
        <f>'Children''s Name List'!B108</f>
        <v>0</v>
      </c>
      <c r="C127" s="277">
        <f>'Children''s Name List'!C108</f>
        <v>0</v>
      </c>
      <c r="D127" s="277">
        <f>'Children''s Name List'!D108</f>
        <v>0</v>
      </c>
      <c r="E127" s="242"/>
      <c r="F127" s="242"/>
      <c r="G127" s="242"/>
      <c r="H127" s="242"/>
      <c r="I127" s="242"/>
      <c r="J127" s="242"/>
      <c r="K127" s="242"/>
      <c r="L127" s="242"/>
      <c r="M127" s="242"/>
      <c r="N127" s="242"/>
      <c r="O127" s="242"/>
      <c r="P127" s="242"/>
      <c r="Q127" s="242"/>
      <c r="R127" s="242"/>
      <c r="S127" s="242"/>
      <c r="T127" s="242"/>
      <c r="U127" s="242"/>
      <c r="V127" s="242"/>
      <c r="W127" s="242"/>
      <c r="X127" s="242"/>
      <c r="Y127" s="242"/>
      <c r="Z127" s="242"/>
      <c r="AA127" s="242"/>
      <c r="AB127" s="242"/>
      <c r="AC127" s="242"/>
      <c r="AD127" s="242"/>
      <c r="AE127" s="242"/>
      <c r="AF127" s="242"/>
      <c r="AG127" s="242"/>
      <c r="AH127" s="242"/>
      <c r="AI127" s="242"/>
      <c r="AJ127" s="243">
        <f t="shared" si="140"/>
        <v>0</v>
      </c>
    </row>
    <row r="128" spans="1:36" ht="16.2" x14ac:dyDescent="0.25">
      <c r="A128" s="246">
        <f t="shared" si="141"/>
        <v>108</v>
      </c>
      <c r="B128" s="275">
        <f>'Children''s Name List'!B109</f>
        <v>0</v>
      </c>
      <c r="C128" s="277">
        <f>'Children''s Name List'!C109</f>
        <v>0</v>
      </c>
      <c r="D128" s="277">
        <f>'Children''s Name List'!D109</f>
        <v>0</v>
      </c>
      <c r="E128" s="242"/>
      <c r="F128" s="242"/>
      <c r="G128" s="242"/>
      <c r="H128" s="242"/>
      <c r="I128" s="242"/>
      <c r="J128" s="242"/>
      <c r="K128" s="242"/>
      <c r="L128" s="242"/>
      <c r="M128" s="242"/>
      <c r="N128" s="242"/>
      <c r="O128" s="242"/>
      <c r="P128" s="242"/>
      <c r="Q128" s="242"/>
      <c r="R128" s="242"/>
      <c r="S128" s="242"/>
      <c r="T128" s="242"/>
      <c r="U128" s="242"/>
      <c r="V128" s="242"/>
      <c r="W128" s="242"/>
      <c r="X128" s="242"/>
      <c r="Y128" s="242"/>
      <c r="Z128" s="242"/>
      <c r="AA128" s="242"/>
      <c r="AB128" s="242"/>
      <c r="AC128" s="242"/>
      <c r="AD128" s="242"/>
      <c r="AE128" s="242"/>
      <c r="AF128" s="242"/>
      <c r="AG128" s="242"/>
      <c r="AH128" s="242"/>
      <c r="AI128" s="242"/>
      <c r="AJ128" s="243">
        <f t="shared" si="140"/>
        <v>0</v>
      </c>
    </row>
    <row r="129" spans="1:36" ht="16.2" x14ac:dyDescent="0.25">
      <c r="A129" s="246">
        <f t="shared" si="141"/>
        <v>109</v>
      </c>
      <c r="B129" s="275">
        <f>'Children''s Name List'!B110</f>
        <v>0</v>
      </c>
      <c r="C129" s="277">
        <f>'Children''s Name List'!C110</f>
        <v>0</v>
      </c>
      <c r="D129" s="277">
        <f>'Children''s Name List'!D110</f>
        <v>0</v>
      </c>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242"/>
      <c r="AF129" s="242"/>
      <c r="AG129" s="242"/>
      <c r="AH129" s="242"/>
      <c r="AI129" s="242"/>
      <c r="AJ129" s="243">
        <f t="shared" si="140"/>
        <v>0</v>
      </c>
    </row>
    <row r="130" spans="1:36" ht="16.2" x14ac:dyDescent="0.25">
      <c r="A130" s="272">
        <f t="shared" si="141"/>
        <v>110</v>
      </c>
      <c r="B130" s="275">
        <f>'Children''s Name List'!B111</f>
        <v>0</v>
      </c>
      <c r="C130" s="277">
        <f>'Children''s Name List'!C111</f>
        <v>0</v>
      </c>
      <c r="D130" s="277">
        <f>'Children''s Name List'!D111</f>
        <v>0</v>
      </c>
      <c r="E130" s="242"/>
      <c r="F130" s="242"/>
      <c r="G130" s="242"/>
      <c r="H130" s="242"/>
      <c r="I130" s="242"/>
      <c r="J130" s="242"/>
      <c r="K130" s="242"/>
      <c r="L130" s="242"/>
      <c r="M130" s="242"/>
      <c r="N130" s="242"/>
      <c r="O130" s="242"/>
      <c r="P130" s="242"/>
      <c r="Q130" s="242"/>
      <c r="R130" s="242"/>
      <c r="S130" s="242"/>
      <c r="T130" s="242"/>
      <c r="U130" s="242"/>
      <c r="V130" s="242"/>
      <c r="W130" s="242"/>
      <c r="X130" s="242"/>
      <c r="Y130" s="242"/>
      <c r="Z130" s="242"/>
      <c r="AA130" s="242"/>
      <c r="AB130" s="242"/>
      <c r="AC130" s="242"/>
      <c r="AD130" s="242"/>
      <c r="AE130" s="242"/>
      <c r="AF130" s="242"/>
      <c r="AG130" s="242"/>
      <c r="AH130" s="242"/>
      <c r="AI130" s="242"/>
      <c r="AJ130" s="243">
        <f t="shared" si="140"/>
        <v>0</v>
      </c>
    </row>
    <row r="131" spans="1:36" ht="16.2" x14ac:dyDescent="0.25">
      <c r="A131" s="239">
        <f t="shared" si="141"/>
        <v>111</v>
      </c>
      <c r="B131" s="275">
        <f>'Children''s Name List'!B112</f>
        <v>0</v>
      </c>
      <c r="C131" s="277">
        <f>'Children''s Name List'!C112</f>
        <v>0</v>
      </c>
      <c r="D131" s="277">
        <f>'Children''s Name List'!D112</f>
        <v>0</v>
      </c>
      <c r="E131" s="242"/>
      <c r="F131" s="242"/>
      <c r="G131" s="242"/>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3">
        <f t="shared" si="140"/>
        <v>0</v>
      </c>
    </row>
    <row r="132" spans="1:36" ht="16.2" x14ac:dyDescent="0.25">
      <c r="A132" s="239">
        <f t="shared" si="141"/>
        <v>112</v>
      </c>
      <c r="B132" s="275">
        <f>'Children''s Name List'!B113</f>
        <v>0</v>
      </c>
      <c r="C132" s="277">
        <f>'Children''s Name List'!C113</f>
        <v>0</v>
      </c>
      <c r="D132" s="277">
        <f>'Children''s Name List'!D113</f>
        <v>0</v>
      </c>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242"/>
      <c r="AF132" s="242"/>
      <c r="AG132" s="242"/>
      <c r="AH132" s="242"/>
      <c r="AI132" s="242"/>
      <c r="AJ132" s="243">
        <f t="shared" si="140"/>
        <v>0</v>
      </c>
    </row>
    <row r="133" spans="1:36" ht="16.2" x14ac:dyDescent="0.25">
      <c r="A133" s="239">
        <f t="shared" si="141"/>
        <v>113</v>
      </c>
      <c r="B133" s="275">
        <f>'Children''s Name List'!B114</f>
        <v>0</v>
      </c>
      <c r="C133" s="277">
        <f>'Children''s Name List'!C114</f>
        <v>0</v>
      </c>
      <c r="D133" s="277">
        <f>'Children''s Name List'!D114</f>
        <v>0</v>
      </c>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c r="AA133" s="242"/>
      <c r="AB133" s="242"/>
      <c r="AC133" s="242"/>
      <c r="AD133" s="242"/>
      <c r="AE133" s="242"/>
      <c r="AF133" s="242"/>
      <c r="AG133" s="242"/>
      <c r="AH133" s="242"/>
      <c r="AI133" s="242"/>
      <c r="AJ133" s="243">
        <f t="shared" si="140"/>
        <v>0</v>
      </c>
    </row>
    <row r="134" spans="1:36" ht="16.2" x14ac:dyDescent="0.25">
      <c r="A134" s="239">
        <f t="shared" si="141"/>
        <v>114</v>
      </c>
      <c r="B134" s="275">
        <f>'Children''s Name List'!B115</f>
        <v>0</v>
      </c>
      <c r="C134" s="277">
        <f>'Children''s Name List'!C115</f>
        <v>0</v>
      </c>
      <c r="D134" s="277">
        <f>'Children''s Name List'!D115</f>
        <v>0</v>
      </c>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3">
        <f t="shared" si="140"/>
        <v>0</v>
      </c>
    </row>
    <row r="135" spans="1:36" ht="16.2" x14ac:dyDescent="0.25">
      <c r="A135" s="239">
        <f t="shared" si="141"/>
        <v>115</v>
      </c>
      <c r="B135" s="275">
        <f>'Children''s Name List'!B116</f>
        <v>0</v>
      </c>
      <c r="C135" s="277">
        <f>'Children''s Name List'!C116</f>
        <v>0</v>
      </c>
      <c r="D135" s="277">
        <f>'Children''s Name List'!D116</f>
        <v>0</v>
      </c>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3">
        <f t="shared" si="140"/>
        <v>0</v>
      </c>
    </row>
    <row r="136" spans="1:36" ht="16.2" x14ac:dyDescent="0.25">
      <c r="A136" s="239">
        <f t="shared" si="141"/>
        <v>116</v>
      </c>
      <c r="B136" s="275">
        <f>'Children''s Name List'!B117</f>
        <v>0</v>
      </c>
      <c r="C136" s="277">
        <f>'Children''s Name List'!C117</f>
        <v>0</v>
      </c>
      <c r="D136" s="277">
        <f>'Children''s Name List'!D117</f>
        <v>0</v>
      </c>
      <c r="E136" s="242"/>
      <c r="F136" s="242"/>
      <c r="G136" s="242"/>
      <c r="H136" s="242"/>
      <c r="I136" s="242"/>
      <c r="J136" s="242"/>
      <c r="K136" s="242"/>
      <c r="L136" s="242"/>
      <c r="M136" s="242"/>
      <c r="N136" s="242"/>
      <c r="O136" s="242"/>
      <c r="P136" s="242"/>
      <c r="Q136" s="242"/>
      <c r="R136" s="242"/>
      <c r="S136" s="242"/>
      <c r="T136" s="242"/>
      <c r="U136" s="242"/>
      <c r="V136" s="242"/>
      <c r="W136" s="242"/>
      <c r="X136" s="242"/>
      <c r="Y136" s="242"/>
      <c r="Z136" s="242"/>
      <c r="AA136" s="242"/>
      <c r="AB136" s="242"/>
      <c r="AC136" s="242"/>
      <c r="AD136" s="242"/>
      <c r="AE136" s="242"/>
      <c r="AF136" s="242"/>
      <c r="AG136" s="242"/>
      <c r="AH136" s="242"/>
      <c r="AI136" s="242"/>
      <c r="AJ136" s="243">
        <f t="shared" si="140"/>
        <v>0</v>
      </c>
    </row>
    <row r="137" spans="1:36" ht="16.2" x14ac:dyDescent="0.25">
      <c r="A137" s="239">
        <f t="shared" si="141"/>
        <v>117</v>
      </c>
      <c r="B137" s="275">
        <f>'Children''s Name List'!B118</f>
        <v>0</v>
      </c>
      <c r="C137" s="277">
        <f>'Children''s Name List'!C118</f>
        <v>0</v>
      </c>
      <c r="D137" s="277">
        <f>'Children''s Name List'!D118</f>
        <v>0</v>
      </c>
      <c r="E137" s="242"/>
      <c r="F137" s="242"/>
      <c r="G137" s="242"/>
      <c r="H137" s="242"/>
      <c r="I137" s="242"/>
      <c r="J137" s="242"/>
      <c r="K137" s="242"/>
      <c r="L137" s="242"/>
      <c r="M137" s="242"/>
      <c r="N137" s="242"/>
      <c r="O137" s="242"/>
      <c r="P137" s="242"/>
      <c r="Q137" s="242"/>
      <c r="R137" s="242"/>
      <c r="S137" s="242"/>
      <c r="T137" s="242"/>
      <c r="U137" s="242"/>
      <c r="V137" s="242"/>
      <c r="W137" s="242"/>
      <c r="X137" s="242"/>
      <c r="Y137" s="242"/>
      <c r="Z137" s="242"/>
      <c r="AA137" s="242"/>
      <c r="AB137" s="242"/>
      <c r="AC137" s="242"/>
      <c r="AD137" s="242"/>
      <c r="AE137" s="242"/>
      <c r="AF137" s="242"/>
      <c r="AG137" s="242"/>
      <c r="AH137" s="242"/>
      <c r="AI137" s="242"/>
      <c r="AJ137" s="243">
        <f t="shared" si="140"/>
        <v>0</v>
      </c>
    </row>
    <row r="138" spans="1:36" ht="16.2" x14ac:dyDescent="0.25">
      <c r="A138" s="239">
        <f t="shared" si="141"/>
        <v>118</v>
      </c>
      <c r="B138" s="275">
        <f>'Children''s Name List'!B119</f>
        <v>0</v>
      </c>
      <c r="C138" s="277">
        <f>'Children''s Name List'!C119</f>
        <v>0</v>
      </c>
      <c r="D138" s="277">
        <f>'Children''s Name List'!D119</f>
        <v>0</v>
      </c>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242"/>
      <c r="AF138" s="242"/>
      <c r="AG138" s="242"/>
      <c r="AH138" s="242"/>
      <c r="AI138" s="242"/>
      <c r="AJ138" s="243">
        <f t="shared" si="140"/>
        <v>0</v>
      </c>
    </row>
    <row r="139" spans="1:36" ht="16.2" x14ac:dyDescent="0.25">
      <c r="A139" s="239">
        <f t="shared" si="141"/>
        <v>119</v>
      </c>
      <c r="B139" s="275">
        <f>'Children''s Name List'!B120</f>
        <v>0</v>
      </c>
      <c r="C139" s="277">
        <f>'Children''s Name List'!C120</f>
        <v>0</v>
      </c>
      <c r="D139" s="277">
        <f>'Children''s Name List'!D120</f>
        <v>0</v>
      </c>
      <c r="E139" s="242"/>
      <c r="F139" s="242"/>
      <c r="G139" s="242"/>
      <c r="H139" s="242"/>
      <c r="I139" s="242"/>
      <c r="J139" s="242"/>
      <c r="K139" s="242"/>
      <c r="L139" s="242"/>
      <c r="M139" s="242"/>
      <c r="N139" s="242"/>
      <c r="O139" s="242"/>
      <c r="P139" s="242"/>
      <c r="Q139" s="242"/>
      <c r="R139" s="242"/>
      <c r="S139" s="242"/>
      <c r="T139" s="242"/>
      <c r="U139" s="242"/>
      <c r="V139" s="242"/>
      <c r="W139" s="242"/>
      <c r="X139" s="242"/>
      <c r="Y139" s="242"/>
      <c r="Z139" s="242"/>
      <c r="AA139" s="242"/>
      <c r="AB139" s="242"/>
      <c r="AC139" s="242"/>
      <c r="AD139" s="242"/>
      <c r="AE139" s="242"/>
      <c r="AF139" s="242"/>
      <c r="AG139" s="242"/>
      <c r="AH139" s="242"/>
      <c r="AI139" s="242"/>
      <c r="AJ139" s="243">
        <f t="shared" si="140"/>
        <v>0</v>
      </c>
    </row>
    <row r="140" spans="1:36" ht="16.2" x14ac:dyDescent="0.25">
      <c r="A140" s="239">
        <f t="shared" si="141"/>
        <v>120</v>
      </c>
      <c r="B140" s="275">
        <f>'Children''s Name List'!B121</f>
        <v>0</v>
      </c>
      <c r="C140" s="277">
        <f>'Children''s Name List'!C121</f>
        <v>0</v>
      </c>
      <c r="D140" s="277">
        <f>'Children''s Name List'!D121</f>
        <v>0</v>
      </c>
      <c r="E140" s="242"/>
      <c r="F140" s="242"/>
      <c r="G140" s="242"/>
      <c r="H140" s="242"/>
      <c r="I140" s="242"/>
      <c r="J140" s="242"/>
      <c r="K140" s="242"/>
      <c r="L140" s="242"/>
      <c r="M140" s="242"/>
      <c r="N140" s="242"/>
      <c r="O140" s="242"/>
      <c r="P140" s="242"/>
      <c r="Q140" s="242"/>
      <c r="R140" s="242"/>
      <c r="S140" s="242"/>
      <c r="T140" s="242"/>
      <c r="U140" s="242"/>
      <c r="V140" s="242"/>
      <c r="W140" s="242"/>
      <c r="X140" s="242"/>
      <c r="Y140" s="242"/>
      <c r="Z140" s="242"/>
      <c r="AA140" s="242"/>
      <c r="AB140" s="242"/>
      <c r="AC140" s="242"/>
      <c r="AD140" s="242"/>
      <c r="AE140" s="242"/>
      <c r="AF140" s="242"/>
      <c r="AG140" s="242"/>
      <c r="AH140" s="242"/>
      <c r="AI140" s="242"/>
      <c r="AJ140" s="243">
        <f t="shared" si="140"/>
        <v>0</v>
      </c>
    </row>
    <row r="141" spans="1:36" ht="28.5" customHeight="1" x14ac:dyDescent="0.25">
      <c r="A141" s="517" t="s">
        <v>447</v>
      </c>
      <c r="B141" s="517"/>
      <c r="C141" s="267"/>
      <c r="D141" s="267"/>
      <c r="E141" s="268">
        <f>(COUNTIF(E121:E140,"=F")+(COUNTIF(E121:E140,"=FP"))+(COUNTIF(E121:E140,"=SI")+(0.5*(COUNTIF(E121:E140,"=P")))))</f>
        <v>0</v>
      </c>
      <c r="F141" s="268">
        <f t="shared" ref="F141" si="142">(COUNTIF(F121:F140,"=F")+(COUNTIF(F121:F140,"=FP"))+(COUNTIF(F121:F140,"=SI")+(0.5*(COUNTIF(F121:F140,"=P")))))</f>
        <v>0</v>
      </c>
      <c r="G141" s="268">
        <f t="shared" ref="G141" si="143">(COUNTIF(G121:G140,"=F")+(COUNTIF(G121:G140,"=FP"))+(COUNTIF(G121:G140,"=SI")+(0.5*(COUNTIF(G121:G140,"=P")))))</f>
        <v>0</v>
      </c>
      <c r="H141" s="268">
        <f t="shared" ref="H141" si="144">(COUNTIF(H121:H140,"=F")+(COUNTIF(H121:H140,"=FP"))+(COUNTIF(H121:H140,"=SI")+(0.5*(COUNTIF(H121:H140,"=P")))))</f>
        <v>0</v>
      </c>
      <c r="I141" s="268">
        <f t="shared" ref="I141" si="145">(COUNTIF(I121:I140,"=F")+(COUNTIF(I121:I140,"=FP"))+(COUNTIF(I121:I140,"=SI")+(0.5*(COUNTIF(I121:I140,"=P")))))</f>
        <v>0</v>
      </c>
      <c r="J141" s="268">
        <f t="shared" ref="J141" si="146">(COUNTIF(J121:J140,"=F")+(COUNTIF(J121:J140,"=FP"))+(COUNTIF(J121:J140,"=SI")+(0.5*(COUNTIF(J121:J140,"=P")))))</f>
        <v>0</v>
      </c>
      <c r="K141" s="268">
        <f t="shared" ref="K141" si="147">(COUNTIF(K121:K140,"=F")+(COUNTIF(K121:K140,"=FP"))+(COUNTIF(K121:K140,"=SI")+(0.5*(COUNTIF(K121:K140,"=P")))))</f>
        <v>0</v>
      </c>
      <c r="L141" s="268">
        <f t="shared" ref="L141" si="148">(COUNTIF(L121:L140,"=F")+(COUNTIF(L121:L140,"=FP"))+(COUNTIF(L121:L140,"=SI")+(0.5*(COUNTIF(L121:L140,"=P")))))</f>
        <v>0</v>
      </c>
      <c r="M141" s="268">
        <f t="shared" ref="M141" si="149">(COUNTIF(M121:M140,"=F")+(COUNTIF(M121:M140,"=FP"))+(COUNTIF(M121:M140,"=SI")+(0.5*(COUNTIF(M121:M140,"=P")))))</f>
        <v>0</v>
      </c>
      <c r="N141" s="268">
        <f t="shared" ref="N141" si="150">(COUNTIF(N121:N140,"=F")+(COUNTIF(N121:N140,"=FP"))+(COUNTIF(N121:N140,"=SI")+(0.5*(COUNTIF(N121:N140,"=P")))))</f>
        <v>0</v>
      </c>
      <c r="O141" s="268">
        <f t="shared" ref="O141" si="151">(COUNTIF(O121:O140,"=F")+(COUNTIF(O121:O140,"=FP"))+(COUNTIF(O121:O140,"=SI")+(0.5*(COUNTIF(O121:O140,"=P")))))</f>
        <v>0</v>
      </c>
      <c r="P141" s="268">
        <f t="shared" ref="P141" si="152">(COUNTIF(P121:P140,"=F")+(COUNTIF(P121:P140,"=FP"))+(COUNTIF(P121:P140,"=SI")+(0.5*(COUNTIF(P121:P140,"=P")))))</f>
        <v>0</v>
      </c>
      <c r="Q141" s="268">
        <f t="shared" ref="Q141" si="153">(COUNTIF(Q121:Q140,"=F")+(COUNTIF(Q121:Q140,"=FP"))+(COUNTIF(Q121:Q140,"=SI")+(0.5*(COUNTIF(Q121:Q140,"=P")))))</f>
        <v>0</v>
      </c>
      <c r="R141" s="268">
        <f t="shared" ref="R141" si="154">(COUNTIF(R121:R140,"=F")+(COUNTIF(R121:R140,"=FP"))+(COUNTIF(R121:R140,"=SI")+(0.5*(COUNTIF(R121:R140,"=P")))))</f>
        <v>0</v>
      </c>
      <c r="S141" s="268">
        <f t="shared" ref="S141" si="155">(COUNTIF(S121:S140,"=F")+(COUNTIF(S121:S140,"=FP"))+(COUNTIF(S121:S140,"=SI")+(0.5*(COUNTIF(S121:S140,"=P")))))</f>
        <v>0</v>
      </c>
      <c r="T141" s="268">
        <f t="shared" ref="T141" si="156">(COUNTIF(T121:T140,"=F")+(COUNTIF(T121:T140,"=FP"))+(COUNTIF(T121:T140,"=SI")+(0.5*(COUNTIF(T121:T140,"=P")))))</f>
        <v>0</v>
      </c>
      <c r="U141" s="268">
        <f t="shared" ref="U141" si="157">(COUNTIF(U121:U140,"=F")+(COUNTIF(U121:U140,"=FP"))+(COUNTIF(U121:U140,"=SI")+(0.5*(COUNTIF(U121:U140,"=P")))))</f>
        <v>0</v>
      </c>
      <c r="V141" s="268">
        <f t="shared" ref="V141" si="158">(COUNTIF(V121:V140,"=F")+(COUNTIF(V121:V140,"=FP"))+(COUNTIF(V121:V140,"=SI")+(0.5*(COUNTIF(V121:V140,"=P")))))</f>
        <v>0</v>
      </c>
      <c r="W141" s="268">
        <f t="shared" ref="W141" si="159">(COUNTIF(W121:W140,"=F")+(COUNTIF(W121:W140,"=FP"))+(COUNTIF(W121:W140,"=SI")+(0.5*(COUNTIF(W121:W140,"=P")))))</f>
        <v>0</v>
      </c>
      <c r="X141" s="268">
        <f t="shared" ref="X141" si="160">(COUNTIF(X121:X140,"=F")+(COUNTIF(X121:X140,"=FP"))+(COUNTIF(X121:X140,"=SI")+(0.5*(COUNTIF(X121:X140,"=P")))))</f>
        <v>0</v>
      </c>
      <c r="Y141" s="268">
        <f t="shared" ref="Y141" si="161">(COUNTIF(Y121:Y140,"=F")+(COUNTIF(Y121:Y140,"=FP"))+(COUNTIF(Y121:Y140,"=SI")+(0.5*(COUNTIF(Y121:Y140,"=P")))))</f>
        <v>0</v>
      </c>
      <c r="Z141" s="268">
        <f t="shared" ref="Z141" si="162">(COUNTIF(Z121:Z140,"=F")+(COUNTIF(Z121:Z140,"=FP"))+(COUNTIF(Z121:Z140,"=SI")+(0.5*(COUNTIF(Z121:Z140,"=P")))))</f>
        <v>0</v>
      </c>
      <c r="AA141" s="268">
        <f t="shared" ref="AA141" si="163">(COUNTIF(AA121:AA140,"=F")+(COUNTIF(AA121:AA140,"=FP"))+(COUNTIF(AA121:AA140,"=SI")+(0.5*(COUNTIF(AA121:AA140,"=P")))))</f>
        <v>0</v>
      </c>
      <c r="AB141" s="268">
        <f t="shared" ref="AB141" si="164">(COUNTIF(AB121:AB140,"=F")+(COUNTIF(AB121:AB140,"=FP"))+(COUNTIF(AB121:AB140,"=SI")+(0.5*(COUNTIF(AB121:AB140,"=P")))))</f>
        <v>0</v>
      </c>
      <c r="AC141" s="268">
        <f t="shared" ref="AC141" si="165">(COUNTIF(AC121:AC140,"=F")+(COUNTIF(AC121:AC140,"=FP"))+(COUNTIF(AC121:AC140,"=SI")+(0.5*(COUNTIF(AC121:AC140,"=P")))))</f>
        <v>0</v>
      </c>
      <c r="AD141" s="268">
        <f t="shared" ref="AD141" si="166">(COUNTIF(AD121:AD140,"=F")+(COUNTIF(AD121:AD140,"=FP"))+(COUNTIF(AD121:AD140,"=SI")+(0.5*(COUNTIF(AD121:AD140,"=P")))))</f>
        <v>0</v>
      </c>
      <c r="AE141" s="268">
        <f t="shared" ref="AE141" si="167">(COUNTIF(AE121:AE140,"=F")+(COUNTIF(AE121:AE140,"=FP"))+(COUNTIF(AE121:AE140,"=SI")+(0.5*(COUNTIF(AE121:AE140,"=P")))))</f>
        <v>0</v>
      </c>
      <c r="AF141" s="268">
        <f t="shared" ref="AF141" si="168">(COUNTIF(AF121:AF140,"=F")+(COUNTIF(AF121:AF140,"=FP"))+(COUNTIF(AF121:AF140,"=SI")+(0.5*(COUNTIF(AF121:AF140,"=P")))))</f>
        <v>0</v>
      </c>
      <c r="AG141" s="268">
        <f t="shared" ref="AG141" si="169">(COUNTIF(AG121:AG140,"=F")+(COUNTIF(AG121:AG140,"=FP"))+(COUNTIF(AG121:AG140,"=SI")+(0.5*(COUNTIF(AG121:AG140,"=P")))))</f>
        <v>0</v>
      </c>
      <c r="AH141" s="268">
        <f t="shared" ref="AH141" si="170">(COUNTIF(AH121:AH140,"=F")+(COUNTIF(AH121:AH140,"=FP"))+(COUNTIF(AH121:AH140,"=SI")+(0.5*(COUNTIF(AH121:AH140,"=P")))))</f>
        <v>0</v>
      </c>
      <c r="AI141" s="268">
        <f t="shared" ref="AI141" si="171">(COUNTIF(AI121:AI140,"=F")+(COUNTIF(AI121:AI140,"=FP"))+(COUNTIF(AI121:AI140,"=SI")+(0.5*(COUNTIF(AI121:AI140,"=P")))))</f>
        <v>0</v>
      </c>
      <c r="AJ141" s="269">
        <f>IF((SUM(E141:AI141)=SUM(AJ121:AJ140)),SUM(AJ121:AJ140),"Error")</f>
        <v>0</v>
      </c>
    </row>
    <row r="142" spans="1:36" ht="16.2" x14ac:dyDescent="0.25">
      <c r="A142" s="239">
        <f>A140+1</f>
        <v>121</v>
      </c>
      <c r="B142" s="275">
        <f>'Children''s Name List'!B122</f>
        <v>0</v>
      </c>
      <c r="C142" s="277">
        <f>'Children''s Name List'!C122</f>
        <v>0</v>
      </c>
      <c r="D142" s="277">
        <f>'Children''s Name List'!D122</f>
        <v>0</v>
      </c>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242"/>
      <c r="AF142" s="242"/>
      <c r="AG142" s="242"/>
      <c r="AH142" s="242"/>
      <c r="AI142" s="242"/>
      <c r="AJ142" s="243">
        <f t="shared" ref="AJ142:AJ161" si="172">IF(C142="N","N/A",(COUNTIF(E142:AI142,"=F"))+(COUNTIF(E142:AI142,"=FP"))+(COUNTIF(E142:AI142,"=SI"))+((0.5*(COUNTIF(E142:AI142,"=P")))))</f>
        <v>0</v>
      </c>
    </row>
    <row r="143" spans="1:36" ht="16.2" x14ac:dyDescent="0.25">
      <c r="A143" s="246">
        <f>A142+1</f>
        <v>122</v>
      </c>
      <c r="B143" s="275">
        <f>'Children''s Name List'!B123</f>
        <v>0</v>
      </c>
      <c r="C143" s="277">
        <f>'Children''s Name List'!C123</f>
        <v>0</v>
      </c>
      <c r="D143" s="277">
        <f>'Children''s Name List'!D123</f>
        <v>0</v>
      </c>
      <c r="E143" s="242"/>
      <c r="F143" s="242"/>
      <c r="G143" s="242"/>
      <c r="H143" s="242"/>
      <c r="I143" s="242"/>
      <c r="J143" s="242"/>
      <c r="K143" s="242"/>
      <c r="L143" s="242"/>
      <c r="M143" s="242"/>
      <c r="N143" s="242"/>
      <c r="O143" s="242"/>
      <c r="P143" s="242"/>
      <c r="Q143" s="242"/>
      <c r="R143" s="242"/>
      <c r="S143" s="242"/>
      <c r="T143" s="242"/>
      <c r="U143" s="242"/>
      <c r="V143" s="242"/>
      <c r="W143" s="242"/>
      <c r="X143" s="242"/>
      <c r="Y143" s="242"/>
      <c r="Z143" s="242"/>
      <c r="AA143" s="242"/>
      <c r="AB143" s="242"/>
      <c r="AC143" s="242"/>
      <c r="AD143" s="242"/>
      <c r="AE143" s="242"/>
      <c r="AF143" s="242"/>
      <c r="AG143" s="242"/>
      <c r="AH143" s="242"/>
      <c r="AI143" s="242"/>
      <c r="AJ143" s="243">
        <f t="shared" si="172"/>
        <v>0</v>
      </c>
    </row>
    <row r="144" spans="1:36" ht="16.2" x14ac:dyDescent="0.25">
      <c r="A144" s="246">
        <f t="shared" ref="A144:A161" si="173">A143+1</f>
        <v>123</v>
      </c>
      <c r="B144" s="275">
        <f>'Children''s Name List'!B124</f>
        <v>0</v>
      </c>
      <c r="C144" s="277">
        <f>'Children''s Name List'!C124</f>
        <v>0</v>
      </c>
      <c r="D144" s="277">
        <f>'Children''s Name List'!D124</f>
        <v>0</v>
      </c>
      <c r="E144" s="242"/>
      <c r="F144" s="242"/>
      <c r="G144" s="242"/>
      <c r="H144" s="242"/>
      <c r="I144" s="242"/>
      <c r="J144" s="242"/>
      <c r="K144" s="242"/>
      <c r="L144" s="242"/>
      <c r="M144" s="242"/>
      <c r="N144" s="242"/>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3">
        <f t="shared" si="172"/>
        <v>0</v>
      </c>
    </row>
    <row r="145" spans="1:36" ht="16.2" x14ac:dyDescent="0.25">
      <c r="A145" s="246">
        <f t="shared" si="173"/>
        <v>124</v>
      </c>
      <c r="B145" s="275">
        <f>'Children''s Name List'!B125</f>
        <v>0</v>
      </c>
      <c r="C145" s="277">
        <f>'Children''s Name List'!C125</f>
        <v>0</v>
      </c>
      <c r="D145" s="277">
        <f>'Children''s Name List'!D125</f>
        <v>0</v>
      </c>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242"/>
      <c r="AF145" s="242"/>
      <c r="AG145" s="242"/>
      <c r="AH145" s="242"/>
      <c r="AI145" s="242"/>
      <c r="AJ145" s="243">
        <f t="shared" si="172"/>
        <v>0</v>
      </c>
    </row>
    <row r="146" spans="1:36" ht="15" customHeight="1" x14ac:dyDescent="0.25">
      <c r="A146" s="246">
        <f t="shared" si="173"/>
        <v>125</v>
      </c>
      <c r="B146" s="275">
        <f>'Children''s Name List'!B126</f>
        <v>0</v>
      </c>
      <c r="C146" s="277">
        <f>'Children''s Name List'!C126</f>
        <v>0</v>
      </c>
      <c r="D146" s="277">
        <f>'Children''s Name List'!D126</f>
        <v>0</v>
      </c>
      <c r="E146" s="242"/>
      <c r="F146" s="242"/>
      <c r="G146" s="242"/>
      <c r="H146" s="242"/>
      <c r="I146" s="242"/>
      <c r="J146" s="242"/>
      <c r="K146" s="242"/>
      <c r="L146" s="242"/>
      <c r="M146" s="242"/>
      <c r="N146" s="242"/>
      <c r="O146" s="242"/>
      <c r="P146" s="242"/>
      <c r="Q146" s="242"/>
      <c r="R146" s="242"/>
      <c r="S146" s="242"/>
      <c r="T146" s="242"/>
      <c r="U146" s="242"/>
      <c r="V146" s="242"/>
      <c r="W146" s="242"/>
      <c r="X146" s="242"/>
      <c r="Y146" s="242"/>
      <c r="Z146" s="242"/>
      <c r="AA146" s="242"/>
      <c r="AB146" s="242"/>
      <c r="AC146" s="242"/>
      <c r="AD146" s="242"/>
      <c r="AE146" s="242"/>
      <c r="AF146" s="242"/>
      <c r="AG146" s="242"/>
      <c r="AH146" s="242"/>
      <c r="AI146" s="242"/>
      <c r="AJ146" s="243">
        <f t="shared" si="172"/>
        <v>0</v>
      </c>
    </row>
    <row r="147" spans="1:36" ht="16.2" x14ac:dyDescent="0.25">
      <c r="A147" s="246">
        <f t="shared" si="173"/>
        <v>126</v>
      </c>
      <c r="B147" s="275">
        <f>'Children''s Name List'!B127</f>
        <v>0</v>
      </c>
      <c r="C147" s="277">
        <f>'Children''s Name List'!C127</f>
        <v>0</v>
      </c>
      <c r="D147" s="277">
        <f>'Children''s Name List'!D127</f>
        <v>0</v>
      </c>
      <c r="E147" s="242"/>
      <c r="F147" s="242"/>
      <c r="G147" s="242"/>
      <c r="H147" s="242"/>
      <c r="I147" s="242"/>
      <c r="J147" s="242"/>
      <c r="K147" s="242"/>
      <c r="L147" s="242"/>
      <c r="M147" s="242"/>
      <c r="N147" s="242"/>
      <c r="O147" s="242"/>
      <c r="P147" s="242"/>
      <c r="Q147" s="242"/>
      <c r="R147" s="242"/>
      <c r="S147" s="242"/>
      <c r="T147" s="242"/>
      <c r="U147" s="242"/>
      <c r="V147" s="242"/>
      <c r="W147" s="242"/>
      <c r="X147" s="242"/>
      <c r="Y147" s="242"/>
      <c r="Z147" s="242"/>
      <c r="AA147" s="242"/>
      <c r="AB147" s="242"/>
      <c r="AC147" s="242"/>
      <c r="AD147" s="242"/>
      <c r="AE147" s="242"/>
      <c r="AF147" s="242"/>
      <c r="AG147" s="242"/>
      <c r="AH147" s="242"/>
      <c r="AI147" s="242"/>
      <c r="AJ147" s="243">
        <f t="shared" si="172"/>
        <v>0</v>
      </c>
    </row>
    <row r="148" spans="1:36" ht="16.2" x14ac:dyDescent="0.25">
      <c r="A148" s="246">
        <f>A147+1</f>
        <v>127</v>
      </c>
      <c r="B148" s="275">
        <f>'Children''s Name List'!B128</f>
        <v>0</v>
      </c>
      <c r="C148" s="277">
        <f>'Children''s Name List'!C128</f>
        <v>0</v>
      </c>
      <c r="D148" s="277">
        <f>'Children''s Name List'!D128</f>
        <v>0</v>
      </c>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242"/>
      <c r="AF148" s="242"/>
      <c r="AG148" s="242"/>
      <c r="AH148" s="242"/>
      <c r="AI148" s="242"/>
      <c r="AJ148" s="243">
        <f t="shared" si="172"/>
        <v>0</v>
      </c>
    </row>
    <row r="149" spans="1:36" ht="16.2" x14ac:dyDescent="0.25">
      <c r="A149" s="246">
        <f t="shared" si="173"/>
        <v>128</v>
      </c>
      <c r="B149" s="275">
        <f>'Children''s Name List'!B129</f>
        <v>0</v>
      </c>
      <c r="C149" s="277">
        <f>'Children''s Name List'!C129</f>
        <v>0</v>
      </c>
      <c r="D149" s="277">
        <f>'Children''s Name List'!D129</f>
        <v>0</v>
      </c>
      <c r="E149" s="242"/>
      <c r="F149" s="242"/>
      <c r="G149" s="242"/>
      <c r="H149" s="242"/>
      <c r="I149" s="242"/>
      <c r="J149" s="242"/>
      <c r="K149" s="242"/>
      <c r="L149" s="242"/>
      <c r="M149" s="242"/>
      <c r="N149" s="242"/>
      <c r="O149" s="242"/>
      <c r="P149" s="242"/>
      <c r="Q149" s="242"/>
      <c r="R149" s="242"/>
      <c r="S149" s="242"/>
      <c r="T149" s="242"/>
      <c r="U149" s="242"/>
      <c r="V149" s="242"/>
      <c r="W149" s="242"/>
      <c r="X149" s="242"/>
      <c r="Y149" s="242"/>
      <c r="Z149" s="242"/>
      <c r="AA149" s="242"/>
      <c r="AB149" s="242"/>
      <c r="AC149" s="242"/>
      <c r="AD149" s="242"/>
      <c r="AE149" s="242"/>
      <c r="AF149" s="242"/>
      <c r="AG149" s="242"/>
      <c r="AH149" s="242"/>
      <c r="AI149" s="242"/>
      <c r="AJ149" s="243">
        <f t="shared" si="172"/>
        <v>0</v>
      </c>
    </row>
    <row r="150" spans="1:36" ht="16.2" x14ac:dyDescent="0.25">
      <c r="A150" s="246">
        <f t="shared" si="173"/>
        <v>129</v>
      </c>
      <c r="B150" s="275">
        <f>'Children''s Name List'!B130</f>
        <v>0</v>
      </c>
      <c r="C150" s="277">
        <f>'Children''s Name List'!C130</f>
        <v>0</v>
      </c>
      <c r="D150" s="277">
        <f>'Children''s Name List'!D130</f>
        <v>0</v>
      </c>
      <c r="E150" s="242"/>
      <c r="F150" s="242"/>
      <c r="G150" s="242"/>
      <c r="H150" s="242"/>
      <c r="I150" s="242"/>
      <c r="J150" s="242"/>
      <c r="K150" s="242"/>
      <c r="L150" s="242"/>
      <c r="M150" s="242"/>
      <c r="N150" s="242"/>
      <c r="O150" s="242"/>
      <c r="P150" s="242"/>
      <c r="Q150" s="242"/>
      <c r="R150" s="242"/>
      <c r="S150" s="242"/>
      <c r="T150" s="242"/>
      <c r="U150" s="242"/>
      <c r="V150" s="242"/>
      <c r="W150" s="242"/>
      <c r="X150" s="242"/>
      <c r="Y150" s="242"/>
      <c r="Z150" s="242"/>
      <c r="AA150" s="242"/>
      <c r="AB150" s="242"/>
      <c r="AC150" s="242"/>
      <c r="AD150" s="242"/>
      <c r="AE150" s="242"/>
      <c r="AF150" s="242"/>
      <c r="AG150" s="242"/>
      <c r="AH150" s="242"/>
      <c r="AI150" s="242"/>
      <c r="AJ150" s="243">
        <f t="shared" si="172"/>
        <v>0</v>
      </c>
    </row>
    <row r="151" spans="1:36" ht="16.2" x14ac:dyDescent="0.25">
      <c r="A151" s="272">
        <f t="shared" si="173"/>
        <v>130</v>
      </c>
      <c r="B151" s="275">
        <f>'Children''s Name List'!B131</f>
        <v>0</v>
      </c>
      <c r="C151" s="277">
        <f>'Children''s Name List'!C131</f>
        <v>0</v>
      </c>
      <c r="D151" s="277">
        <f>'Children''s Name List'!D131</f>
        <v>0</v>
      </c>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242"/>
      <c r="AF151" s="242"/>
      <c r="AG151" s="242"/>
      <c r="AH151" s="242"/>
      <c r="AI151" s="242"/>
      <c r="AJ151" s="243">
        <f t="shared" si="172"/>
        <v>0</v>
      </c>
    </row>
    <row r="152" spans="1:36" ht="16.2" x14ac:dyDescent="0.25">
      <c r="A152" s="239">
        <f t="shared" si="173"/>
        <v>131</v>
      </c>
      <c r="B152" s="275">
        <f>'Children''s Name List'!B132</f>
        <v>0</v>
      </c>
      <c r="C152" s="277">
        <f>'Children''s Name List'!C132</f>
        <v>0</v>
      </c>
      <c r="D152" s="277">
        <f>'Children''s Name List'!D132</f>
        <v>0</v>
      </c>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242"/>
      <c r="AF152" s="242"/>
      <c r="AG152" s="242"/>
      <c r="AH152" s="242"/>
      <c r="AI152" s="242"/>
      <c r="AJ152" s="243">
        <f t="shared" si="172"/>
        <v>0</v>
      </c>
    </row>
    <row r="153" spans="1:36" ht="16.2" x14ac:dyDescent="0.25">
      <c r="A153" s="239">
        <f t="shared" si="173"/>
        <v>132</v>
      </c>
      <c r="B153" s="275">
        <f>'Children''s Name List'!B133</f>
        <v>0</v>
      </c>
      <c r="C153" s="277">
        <f>'Children''s Name List'!C133</f>
        <v>0</v>
      </c>
      <c r="D153" s="277">
        <f>'Children''s Name List'!D133</f>
        <v>0</v>
      </c>
      <c r="E153" s="242"/>
      <c r="F153" s="242"/>
      <c r="G153" s="242"/>
      <c r="H153" s="242"/>
      <c r="I153" s="242"/>
      <c r="J153" s="242"/>
      <c r="K153" s="242"/>
      <c r="L153" s="242"/>
      <c r="M153" s="242"/>
      <c r="N153" s="242"/>
      <c r="O153" s="242"/>
      <c r="P153" s="242"/>
      <c r="Q153" s="242"/>
      <c r="R153" s="242"/>
      <c r="S153" s="242"/>
      <c r="T153" s="242"/>
      <c r="U153" s="242"/>
      <c r="V153" s="242"/>
      <c r="W153" s="242"/>
      <c r="X153" s="242"/>
      <c r="Y153" s="242"/>
      <c r="Z153" s="242"/>
      <c r="AA153" s="242"/>
      <c r="AB153" s="242"/>
      <c r="AC153" s="242"/>
      <c r="AD153" s="242"/>
      <c r="AE153" s="242"/>
      <c r="AF153" s="242"/>
      <c r="AG153" s="242"/>
      <c r="AH153" s="242"/>
      <c r="AI153" s="242"/>
      <c r="AJ153" s="243">
        <f t="shared" si="172"/>
        <v>0</v>
      </c>
    </row>
    <row r="154" spans="1:36" ht="16.2" x14ac:dyDescent="0.25">
      <c r="A154" s="239">
        <f t="shared" si="173"/>
        <v>133</v>
      </c>
      <c r="B154" s="275">
        <f>'Children''s Name List'!B134</f>
        <v>0</v>
      </c>
      <c r="C154" s="277">
        <f>'Children''s Name List'!C134</f>
        <v>0</v>
      </c>
      <c r="D154" s="277">
        <f>'Children''s Name List'!D134</f>
        <v>0</v>
      </c>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c r="AI154" s="242"/>
      <c r="AJ154" s="243">
        <f t="shared" si="172"/>
        <v>0</v>
      </c>
    </row>
    <row r="155" spans="1:36" ht="16.2" x14ac:dyDescent="0.25">
      <c r="A155" s="239">
        <f t="shared" si="173"/>
        <v>134</v>
      </c>
      <c r="B155" s="275">
        <f>'Children''s Name List'!B135</f>
        <v>0</v>
      </c>
      <c r="C155" s="277">
        <f>'Children''s Name List'!C135</f>
        <v>0</v>
      </c>
      <c r="D155" s="277">
        <f>'Children''s Name List'!D135</f>
        <v>0</v>
      </c>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242"/>
      <c r="AF155" s="242"/>
      <c r="AG155" s="242"/>
      <c r="AH155" s="242"/>
      <c r="AI155" s="242"/>
      <c r="AJ155" s="243">
        <f t="shared" si="172"/>
        <v>0</v>
      </c>
    </row>
    <row r="156" spans="1:36" ht="16.2" x14ac:dyDescent="0.25">
      <c r="A156" s="239">
        <f t="shared" si="173"/>
        <v>135</v>
      </c>
      <c r="B156" s="275">
        <f>'Children''s Name List'!B136</f>
        <v>0</v>
      </c>
      <c r="C156" s="277">
        <f>'Children''s Name List'!C136</f>
        <v>0</v>
      </c>
      <c r="D156" s="277">
        <f>'Children''s Name List'!D136</f>
        <v>0</v>
      </c>
      <c r="E156" s="242"/>
      <c r="F156" s="242"/>
      <c r="G156" s="242"/>
      <c r="H156" s="242"/>
      <c r="I156" s="242"/>
      <c r="J156" s="242"/>
      <c r="K156" s="242"/>
      <c r="L156" s="242"/>
      <c r="M156" s="242"/>
      <c r="N156" s="242"/>
      <c r="O156" s="242"/>
      <c r="P156" s="242"/>
      <c r="Q156" s="242"/>
      <c r="R156" s="242"/>
      <c r="S156" s="242"/>
      <c r="T156" s="242"/>
      <c r="U156" s="242"/>
      <c r="V156" s="242"/>
      <c r="W156" s="242"/>
      <c r="X156" s="242"/>
      <c r="Y156" s="242"/>
      <c r="Z156" s="242"/>
      <c r="AA156" s="242"/>
      <c r="AB156" s="242"/>
      <c r="AC156" s="242"/>
      <c r="AD156" s="242"/>
      <c r="AE156" s="242"/>
      <c r="AF156" s="242"/>
      <c r="AG156" s="242"/>
      <c r="AH156" s="242"/>
      <c r="AI156" s="242"/>
      <c r="AJ156" s="243">
        <f t="shared" si="172"/>
        <v>0</v>
      </c>
    </row>
    <row r="157" spans="1:36" ht="16.2" x14ac:dyDescent="0.25">
      <c r="A157" s="239">
        <f t="shared" si="173"/>
        <v>136</v>
      </c>
      <c r="B157" s="275">
        <f>'Children''s Name List'!B137</f>
        <v>0</v>
      </c>
      <c r="C157" s="277">
        <f>'Children''s Name List'!C137</f>
        <v>0</v>
      </c>
      <c r="D157" s="277">
        <f>'Children''s Name List'!D137</f>
        <v>0</v>
      </c>
      <c r="E157" s="242"/>
      <c r="F157" s="242"/>
      <c r="G157" s="242"/>
      <c r="H157" s="242"/>
      <c r="I157" s="242"/>
      <c r="J157" s="242"/>
      <c r="K157" s="242"/>
      <c r="L157" s="242"/>
      <c r="M157" s="242"/>
      <c r="N157" s="242"/>
      <c r="O157" s="242"/>
      <c r="P157" s="242"/>
      <c r="Q157" s="242"/>
      <c r="R157" s="242"/>
      <c r="S157" s="242"/>
      <c r="T157" s="242"/>
      <c r="U157" s="242"/>
      <c r="V157" s="242"/>
      <c r="W157" s="242"/>
      <c r="X157" s="242"/>
      <c r="Y157" s="242"/>
      <c r="Z157" s="242"/>
      <c r="AA157" s="242"/>
      <c r="AB157" s="242"/>
      <c r="AC157" s="242"/>
      <c r="AD157" s="242"/>
      <c r="AE157" s="242"/>
      <c r="AF157" s="242"/>
      <c r="AG157" s="242"/>
      <c r="AH157" s="242"/>
      <c r="AI157" s="242"/>
      <c r="AJ157" s="243">
        <f t="shared" si="172"/>
        <v>0</v>
      </c>
    </row>
    <row r="158" spans="1:36" ht="14.25" customHeight="1" x14ac:dyDescent="0.25">
      <c r="A158" s="239">
        <f t="shared" si="173"/>
        <v>137</v>
      </c>
      <c r="B158" s="275">
        <f>'Children''s Name List'!B138</f>
        <v>0</v>
      </c>
      <c r="C158" s="277">
        <f>'Children''s Name List'!C138</f>
        <v>0</v>
      </c>
      <c r="D158" s="277">
        <f>'Children''s Name List'!D138</f>
        <v>0</v>
      </c>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242"/>
      <c r="AF158" s="242"/>
      <c r="AG158" s="242"/>
      <c r="AH158" s="242"/>
      <c r="AI158" s="242"/>
      <c r="AJ158" s="243">
        <f t="shared" si="172"/>
        <v>0</v>
      </c>
    </row>
    <row r="159" spans="1:36" ht="16.2" x14ac:dyDescent="0.25">
      <c r="A159" s="239">
        <f t="shared" si="173"/>
        <v>138</v>
      </c>
      <c r="B159" s="275">
        <f>'Children''s Name List'!B139</f>
        <v>0</v>
      </c>
      <c r="C159" s="277">
        <f>'Children''s Name List'!C139</f>
        <v>0</v>
      </c>
      <c r="D159" s="277">
        <f>'Children''s Name List'!D139</f>
        <v>0</v>
      </c>
      <c r="E159" s="242"/>
      <c r="F159" s="242"/>
      <c r="G159" s="242"/>
      <c r="H159" s="242"/>
      <c r="I159" s="242"/>
      <c r="J159" s="242"/>
      <c r="K159" s="242"/>
      <c r="L159" s="242"/>
      <c r="M159" s="242"/>
      <c r="N159" s="242"/>
      <c r="O159" s="242"/>
      <c r="P159" s="242"/>
      <c r="Q159" s="242"/>
      <c r="R159" s="242"/>
      <c r="S159" s="242"/>
      <c r="T159" s="242"/>
      <c r="U159" s="242"/>
      <c r="V159" s="242"/>
      <c r="W159" s="242"/>
      <c r="X159" s="242"/>
      <c r="Y159" s="242"/>
      <c r="Z159" s="242"/>
      <c r="AA159" s="242"/>
      <c r="AB159" s="242"/>
      <c r="AC159" s="242"/>
      <c r="AD159" s="242"/>
      <c r="AE159" s="242"/>
      <c r="AF159" s="242"/>
      <c r="AG159" s="242"/>
      <c r="AH159" s="242"/>
      <c r="AI159" s="242"/>
      <c r="AJ159" s="243">
        <f t="shared" si="172"/>
        <v>0</v>
      </c>
    </row>
    <row r="160" spans="1:36" ht="16.2" x14ac:dyDescent="0.25">
      <c r="A160" s="239">
        <f t="shared" si="173"/>
        <v>139</v>
      </c>
      <c r="B160" s="275">
        <f>'Children''s Name List'!B140</f>
        <v>0</v>
      </c>
      <c r="C160" s="277">
        <f>'Children''s Name List'!C140</f>
        <v>0</v>
      </c>
      <c r="D160" s="277">
        <f>'Children''s Name List'!D140</f>
        <v>0</v>
      </c>
      <c r="E160" s="242"/>
      <c r="F160" s="242"/>
      <c r="G160" s="242"/>
      <c r="H160" s="242"/>
      <c r="I160" s="242"/>
      <c r="J160" s="242"/>
      <c r="K160" s="242"/>
      <c r="L160" s="242"/>
      <c r="M160" s="242"/>
      <c r="N160" s="242"/>
      <c r="O160" s="242"/>
      <c r="P160" s="242"/>
      <c r="Q160" s="242"/>
      <c r="R160" s="242"/>
      <c r="S160" s="242"/>
      <c r="T160" s="242"/>
      <c r="U160" s="242"/>
      <c r="V160" s="242"/>
      <c r="W160" s="242"/>
      <c r="X160" s="242"/>
      <c r="Y160" s="242"/>
      <c r="Z160" s="242"/>
      <c r="AA160" s="242"/>
      <c r="AB160" s="242"/>
      <c r="AC160" s="242"/>
      <c r="AD160" s="242"/>
      <c r="AE160" s="242"/>
      <c r="AF160" s="242"/>
      <c r="AG160" s="242"/>
      <c r="AH160" s="242"/>
      <c r="AI160" s="242"/>
      <c r="AJ160" s="243">
        <f t="shared" si="172"/>
        <v>0</v>
      </c>
    </row>
    <row r="161" spans="1:36" ht="16.2" x14ac:dyDescent="0.25">
      <c r="A161" s="239">
        <f t="shared" si="173"/>
        <v>140</v>
      </c>
      <c r="B161" s="275">
        <f>'Children''s Name List'!B141</f>
        <v>0</v>
      </c>
      <c r="C161" s="277">
        <f>'Children''s Name List'!C141</f>
        <v>0</v>
      </c>
      <c r="D161" s="277">
        <f>'Children''s Name List'!D141</f>
        <v>0</v>
      </c>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242"/>
      <c r="AF161" s="242"/>
      <c r="AG161" s="242"/>
      <c r="AH161" s="242"/>
      <c r="AI161" s="242"/>
      <c r="AJ161" s="243">
        <f t="shared" si="172"/>
        <v>0</v>
      </c>
    </row>
    <row r="162" spans="1:36" ht="28.5" customHeight="1" x14ac:dyDescent="0.25">
      <c r="A162" s="517" t="s">
        <v>447</v>
      </c>
      <c r="B162" s="517"/>
      <c r="C162" s="267"/>
      <c r="D162" s="267"/>
      <c r="E162" s="268">
        <f>(COUNTIF(E142:E161,"=F")+(COUNTIF(E142:E161,"=FP"))+(COUNTIF(E142:E161,"=SI")+(0.5*(COUNTIF(E142:E161,"=P")))))</f>
        <v>0</v>
      </c>
      <c r="F162" s="268">
        <f t="shared" ref="F162" si="174">(COUNTIF(F142:F161,"=F")+(COUNTIF(F142:F161,"=FP"))+(COUNTIF(F142:F161,"=SI")+(0.5*(COUNTIF(F142:F161,"=P")))))</f>
        <v>0</v>
      </c>
      <c r="G162" s="268">
        <f t="shared" ref="G162" si="175">(COUNTIF(G142:G161,"=F")+(COUNTIF(G142:G161,"=FP"))+(COUNTIF(G142:G161,"=SI")+(0.5*(COUNTIF(G142:G161,"=P")))))</f>
        <v>0</v>
      </c>
      <c r="H162" s="268">
        <f t="shared" ref="H162" si="176">(COUNTIF(H142:H161,"=F")+(COUNTIF(H142:H161,"=FP"))+(COUNTIF(H142:H161,"=SI")+(0.5*(COUNTIF(H142:H161,"=P")))))</f>
        <v>0</v>
      </c>
      <c r="I162" s="268">
        <f t="shared" ref="I162" si="177">(COUNTIF(I142:I161,"=F")+(COUNTIF(I142:I161,"=FP"))+(COUNTIF(I142:I161,"=SI")+(0.5*(COUNTIF(I142:I161,"=P")))))</f>
        <v>0</v>
      </c>
      <c r="J162" s="268">
        <f t="shared" ref="J162" si="178">(COUNTIF(J142:J161,"=F")+(COUNTIF(J142:J161,"=FP"))+(COUNTIF(J142:J161,"=SI")+(0.5*(COUNTIF(J142:J161,"=P")))))</f>
        <v>0</v>
      </c>
      <c r="K162" s="268">
        <f t="shared" ref="K162" si="179">(COUNTIF(K142:K161,"=F")+(COUNTIF(K142:K161,"=FP"))+(COUNTIF(K142:K161,"=SI")+(0.5*(COUNTIF(K142:K161,"=P")))))</f>
        <v>0</v>
      </c>
      <c r="L162" s="268">
        <f t="shared" ref="L162" si="180">(COUNTIF(L142:L161,"=F")+(COUNTIF(L142:L161,"=FP"))+(COUNTIF(L142:L161,"=SI")+(0.5*(COUNTIF(L142:L161,"=P")))))</f>
        <v>0</v>
      </c>
      <c r="M162" s="268">
        <f t="shared" ref="M162" si="181">(COUNTIF(M142:M161,"=F")+(COUNTIF(M142:M161,"=FP"))+(COUNTIF(M142:M161,"=SI")+(0.5*(COUNTIF(M142:M161,"=P")))))</f>
        <v>0</v>
      </c>
      <c r="N162" s="268">
        <f t="shared" ref="N162" si="182">(COUNTIF(N142:N161,"=F")+(COUNTIF(N142:N161,"=FP"))+(COUNTIF(N142:N161,"=SI")+(0.5*(COUNTIF(N142:N161,"=P")))))</f>
        <v>0</v>
      </c>
      <c r="O162" s="268">
        <f t="shared" ref="O162" si="183">(COUNTIF(O142:O161,"=F")+(COUNTIF(O142:O161,"=FP"))+(COUNTIF(O142:O161,"=SI")+(0.5*(COUNTIF(O142:O161,"=P")))))</f>
        <v>0</v>
      </c>
      <c r="P162" s="268">
        <f t="shared" ref="P162" si="184">(COUNTIF(P142:P161,"=F")+(COUNTIF(P142:P161,"=FP"))+(COUNTIF(P142:P161,"=SI")+(0.5*(COUNTIF(P142:P161,"=P")))))</f>
        <v>0</v>
      </c>
      <c r="Q162" s="268">
        <f t="shared" ref="Q162" si="185">(COUNTIF(Q142:Q161,"=F")+(COUNTIF(Q142:Q161,"=FP"))+(COUNTIF(Q142:Q161,"=SI")+(0.5*(COUNTIF(Q142:Q161,"=P")))))</f>
        <v>0</v>
      </c>
      <c r="R162" s="268">
        <f t="shared" ref="R162" si="186">(COUNTIF(R142:R161,"=F")+(COUNTIF(R142:R161,"=FP"))+(COUNTIF(R142:R161,"=SI")+(0.5*(COUNTIF(R142:R161,"=P")))))</f>
        <v>0</v>
      </c>
      <c r="S162" s="268">
        <f t="shared" ref="S162" si="187">(COUNTIF(S142:S161,"=F")+(COUNTIF(S142:S161,"=FP"))+(COUNTIF(S142:S161,"=SI")+(0.5*(COUNTIF(S142:S161,"=P")))))</f>
        <v>0</v>
      </c>
      <c r="T162" s="268">
        <f t="shared" ref="T162" si="188">(COUNTIF(T142:T161,"=F")+(COUNTIF(T142:T161,"=FP"))+(COUNTIF(T142:T161,"=SI")+(0.5*(COUNTIF(T142:T161,"=P")))))</f>
        <v>0</v>
      </c>
      <c r="U162" s="268">
        <f t="shared" ref="U162" si="189">(COUNTIF(U142:U161,"=F")+(COUNTIF(U142:U161,"=FP"))+(COUNTIF(U142:U161,"=SI")+(0.5*(COUNTIF(U142:U161,"=P")))))</f>
        <v>0</v>
      </c>
      <c r="V162" s="268">
        <f t="shared" ref="V162" si="190">(COUNTIF(V142:V161,"=F")+(COUNTIF(V142:V161,"=FP"))+(COUNTIF(V142:V161,"=SI")+(0.5*(COUNTIF(V142:V161,"=P")))))</f>
        <v>0</v>
      </c>
      <c r="W162" s="268">
        <f t="shared" ref="W162" si="191">(COUNTIF(W142:W161,"=F")+(COUNTIF(W142:W161,"=FP"))+(COUNTIF(W142:W161,"=SI")+(0.5*(COUNTIF(W142:W161,"=P")))))</f>
        <v>0</v>
      </c>
      <c r="X162" s="268">
        <f t="shared" ref="X162" si="192">(COUNTIF(X142:X161,"=F")+(COUNTIF(X142:X161,"=FP"))+(COUNTIF(X142:X161,"=SI")+(0.5*(COUNTIF(X142:X161,"=P")))))</f>
        <v>0</v>
      </c>
      <c r="Y162" s="268">
        <f t="shared" ref="Y162" si="193">(COUNTIF(Y142:Y161,"=F")+(COUNTIF(Y142:Y161,"=FP"))+(COUNTIF(Y142:Y161,"=SI")+(0.5*(COUNTIF(Y142:Y161,"=P")))))</f>
        <v>0</v>
      </c>
      <c r="Z162" s="268">
        <f t="shared" ref="Z162" si="194">(COUNTIF(Z142:Z161,"=F")+(COUNTIF(Z142:Z161,"=FP"))+(COUNTIF(Z142:Z161,"=SI")+(0.5*(COUNTIF(Z142:Z161,"=P")))))</f>
        <v>0</v>
      </c>
      <c r="AA162" s="268">
        <f t="shared" ref="AA162" si="195">(COUNTIF(AA142:AA161,"=F")+(COUNTIF(AA142:AA161,"=FP"))+(COUNTIF(AA142:AA161,"=SI")+(0.5*(COUNTIF(AA142:AA161,"=P")))))</f>
        <v>0</v>
      </c>
      <c r="AB162" s="268">
        <f t="shared" ref="AB162" si="196">(COUNTIF(AB142:AB161,"=F")+(COUNTIF(AB142:AB161,"=FP"))+(COUNTIF(AB142:AB161,"=SI")+(0.5*(COUNTIF(AB142:AB161,"=P")))))</f>
        <v>0</v>
      </c>
      <c r="AC162" s="268">
        <f t="shared" ref="AC162" si="197">(COUNTIF(AC142:AC161,"=F")+(COUNTIF(AC142:AC161,"=FP"))+(COUNTIF(AC142:AC161,"=SI")+(0.5*(COUNTIF(AC142:AC161,"=P")))))</f>
        <v>0</v>
      </c>
      <c r="AD162" s="268">
        <f t="shared" ref="AD162" si="198">(COUNTIF(AD142:AD161,"=F")+(COUNTIF(AD142:AD161,"=FP"))+(COUNTIF(AD142:AD161,"=SI")+(0.5*(COUNTIF(AD142:AD161,"=P")))))</f>
        <v>0</v>
      </c>
      <c r="AE162" s="268">
        <f t="shared" ref="AE162" si="199">(COUNTIF(AE142:AE161,"=F")+(COUNTIF(AE142:AE161,"=FP"))+(COUNTIF(AE142:AE161,"=SI")+(0.5*(COUNTIF(AE142:AE161,"=P")))))</f>
        <v>0</v>
      </c>
      <c r="AF162" s="268">
        <f t="shared" ref="AF162" si="200">(COUNTIF(AF142:AF161,"=F")+(COUNTIF(AF142:AF161,"=FP"))+(COUNTIF(AF142:AF161,"=SI")+(0.5*(COUNTIF(AF142:AF161,"=P")))))</f>
        <v>0</v>
      </c>
      <c r="AG162" s="268">
        <f t="shared" ref="AG162" si="201">(COUNTIF(AG142:AG161,"=F")+(COUNTIF(AG142:AG161,"=FP"))+(COUNTIF(AG142:AG161,"=SI")+(0.5*(COUNTIF(AG142:AG161,"=P")))))</f>
        <v>0</v>
      </c>
      <c r="AH162" s="268">
        <f t="shared" ref="AH162" si="202">(COUNTIF(AH142:AH161,"=F")+(COUNTIF(AH142:AH161,"=FP"))+(COUNTIF(AH142:AH161,"=SI")+(0.5*(COUNTIF(AH142:AH161,"=P")))))</f>
        <v>0</v>
      </c>
      <c r="AI162" s="268">
        <f t="shared" ref="AI162" si="203">(COUNTIF(AI142:AI161,"=F")+(COUNTIF(AI142:AI161,"=FP"))+(COUNTIF(AI142:AI161,"=SI")+(0.5*(COUNTIF(AI142:AI161,"=P")))))</f>
        <v>0</v>
      </c>
      <c r="AJ162" s="269">
        <f>IF((SUM(E162:AI162)=SUM(AJ142:AJ161)),SUM(AJ142:AJ161),"Error")</f>
        <v>0</v>
      </c>
    </row>
    <row r="163" spans="1:36" ht="16.2" x14ac:dyDescent="0.25">
      <c r="A163" s="239">
        <f>A161+1</f>
        <v>141</v>
      </c>
      <c r="B163" s="275">
        <f>'Children''s Name List'!B142</f>
        <v>0</v>
      </c>
      <c r="C163" s="277">
        <f>'Children''s Name List'!C142</f>
        <v>0</v>
      </c>
      <c r="D163" s="277">
        <f>'Children''s Name List'!D142</f>
        <v>0</v>
      </c>
      <c r="E163" s="242"/>
      <c r="F163" s="242"/>
      <c r="G163" s="242"/>
      <c r="H163" s="242"/>
      <c r="I163" s="242"/>
      <c r="J163" s="242"/>
      <c r="K163" s="242"/>
      <c r="L163" s="242"/>
      <c r="M163" s="242"/>
      <c r="N163" s="242"/>
      <c r="O163" s="242"/>
      <c r="P163" s="242"/>
      <c r="Q163" s="242"/>
      <c r="R163" s="242"/>
      <c r="S163" s="242"/>
      <c r="T163" s="242"/>
      <c r="U163" s="242"/>
      <c r="V163" s="242"/>
      <c r="W163" s="242"/>
      <c r="X163" s="242"/>
      <c r="Y163" s="242"/>
      <c r="Z163" s="242"/>
      <c r="AA163" s="242"/>
      <c r="AB163" s="242"/>
      <c r="AC163" s="242"/>
      <c r="AD163" s="242"/>
      <c r="AE163" s="242"/>
      <c r="AF163" s="242"/>
      <c r="AG163" s="242"/>
      <c r="AH163" s="242"/>
      <c r="AI163" s="242"/>
      <c r="AJ163" s="243">
        <f t="shared" ref="AJ163:AJ182" si="204">IF(C163="N","N/A",(COUNTIF(E163:AI163,"=F"))+(COUNTIF(E163:AI163,"=FP"))+(COUNTIF(E163:AI163,"=SI"))+((0.5*(COUNTIF(E163:AI163,"=P")))))</f>
        <v>0</v>
      </c>
    </row>
    <row r="164" spans="1:36" ht="16.2" x14ac:dyDescent="0.25">
      <c r="A164" s="246">
        <f>A163+1</f>
        <v>142</v>
      </c>
      <c r="B164" s="275">
        <f>'Children''s Name List'!B143</f>
        <v>0</v>
      </c>
      <c r="C164" s="277">
        <f>'Children''s Name List'!C143</f>
        <v>0</v>
      </c>
      <c r="D164" s="277">
        <f>'Children''s Name List'!D143</f>
        <v>0</v>
      </c>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242"/>
      <c r="AF164" s="242"/>
      <c r="AG164" s="242"/>
      <c r="AH164" s="242"/>
      <c r="AI164" s="242"/>
      <c r="AJ164" s="243">
        <f t="shared" si="204"/>
        <v>0</v>
      </c>
    </row>
    <row r="165" spans="1:36" ht="16.2" x14ac:dyDescent="0.25">
      <c r="A165" s="246">
        <f t="shared" ref="A165:A182" si="205">A164+1</f>
        <v>143</v>
      </c>
      <c r="B165" s="275">
        <f>'Children''s Name List'!B144</f>
        <v>0</v>
      </c>
      <c r="C165" s="277">
        <f>'Children''s Name List'!C144</f>
        <v>0</v>
      </c>
      <c r="D165" s="277">
        <f>'Children''s Name List'!D144</f>
        <v>0</v>
      </c>
      <c r="E165" s="242"/>
      <c r="F165" s="242"/>
      <c r="G165" s="242"/>
      <c r="H165" s="242"/>
      <c r="I165" s="242"/>
      <c r="J165" s="242"/>
      <c r="K165" s="242"/>
      <c r="L165" s="242"/>
      <c r="M165" s="242"/>
      <c r="N165" s="242"/>
      <c r="O165" s="242"/>
      <c r="P165" s="242"/>
      <c r="Q165" s="242"/>
      <c r="R165" s="242"/>
      <c r="S165" s="242"/>
      <c r="T165" s="242"/>
      <c r="U165" s="242"/>
      <c r="V165" s="242"/>
      <c r="W165" s="242"/>
      <c r="X165" s="242"/>
      <c r="Y165" s="242"/>
      <c r="Z165" s="242"/>
      <c r="AA165" s="242"/>
      <c r="AB165" s="242"/>
      <c r="AC165" s="242"/>
      <c r="AD165" s="242"/>
      <c r="AE165" s="242"/>
      <c r="AF165" s="242"/>
      <c r="AG165" s="242"/>
      <c r="AH165" s="242"/>
      <c r="AI165" s="242"/>
      <c r="AJ165" s="243">
        <f t="shared" si="204"/>
        <v>0</v>
      </c>
    </row>
    <row r="166" spans="1:36" ht="16.2" x14ac:dyDescent="0.25">
      <c r="A166" s="246">
        <f t="shared" si="205"/>
        <v>144</v>
      </c>
      <c r="B166" s="275">
        <f>'Children''s Name List'!B145</f>
        <v>0</v>
      </c>
      <c r="C166" s="277">
        <f>'Children''s Name List'!C145</f>
        <v>0</v>
      </c>
      <c r="D166" s="277">
        <f>'Children''s Name List'!D145</f>
        <v>0</v>
      </c>
      <c r="E166" s="242"/>
      <c r="F166" s="242"/>
      <c r="G166" s="242"/>
      <c r="H166" s="242"/>
      <c r="I166" s="242"/>
      <c r="J166" s="242"/>
      <c r="K166" s="242"/>
      <c r="L166" s="242"/>
      <c r="M166" s="242"/>
      <c r="N166" s="242"/>
      <c r="O166" s="242"/>
      <c r="P166" s="242"/>
      <c r="Q166" s="242"/>
      <c r="R166" s="242"/>
      <c r="S166" s="242"/>
      <c r="T166" s="242"/>
      <c r="U166" s="242"/>
      <c r="V166" s="242"/>
      <c r="W166" s="242"/>
      <c r="X166" s="242"/>
      <c r="Y166" s="242"/>
      <c r="Z166" s="242"/>
      <c r="AA166" s="242"/>
      <c r="AB166" s="242"/>
      <c r="AC166" s="242"/>
      <c r="AD166" s="242"/>
      <c r="AE166" s="242"/>
      <c r="AF166" s="242"/>
      <c r="AG166" s="242"/>
      <c r="AH166" s="242"/>
      <c r="AI166" s="242"/>
      <c r="AJ166" s="243">
        <f t="shared" si="204"/>
        <v>0</v>
      </c>
    </row>
    <row r="167" spans="1:36" ht="16.2" x14ac:dyDescent="0.25">
      <c r="A167" s="246">
        <f t="shared" si="205"/>
        <v>145</v>
      </c>
      <c r="B167" s="275">
        <f>'Children''s Name List'!B146</f>
        <v>0</v>
      </c>
      <c r="C167" s="277">
        <f>'Children''s Name List'!C146</f>
        <v>0</v>
      </c>
      <c r="D167" s="277">
        <f>'Children''s Name List'!D146</f>
        <v>0</v>
      </c>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242"/>
      <c r="AF167" s="242"/>
      <c r="AG167" s="242"/>
      <c r="AH167" s="242"/>
      <c r="AI167" s="242"/>
      <c r="AJ167" s="243">
        <f t="shared" si="204"/>
        <v>0</v>
      </c>
    </row>
    <row r="168" spans="1:36" ht="16.2" x14ac:dyDescent="0.25">
      <c r="A168" s="246">
        <f t="shared" si="205"/>
        <v>146</v>
      </c>
      <c r="B168" s="275">
        <f>'Children''s Name List'!B147</f>
        <v>0</v>
      </c>
      <c r="C168" s="277">
        <f>'Children''s Name List'!C147</f>
        <v>0</v>
      </c>
      <c r="D168" s="277">
        <f>'Children''s Name List'!D147</f>
        <v>0</v>
      </c>
      <c r="E168" s="242"/>
      <c r="F168" s="242"/>
      <c r="G168" s="242"/>
      <c r="H168" s="242"/>
      <c r="I168" s="242"/>
      <c r="J168" s="242"/>
      <c r="K168" s="242"/>
      <c r="L168" s="242"/>
      <c r="M168" s="242"/>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3">
        <f t="shared" si="204"/>
        <v>0</v>
      </c>
    </row>
    <row r="169" spans="1:36" ht="16.2" x14ac:dyDescent="0.25">
      <c r="A169" s="246">
        <f>A168+1</f>
        <v>147</v>
      </c>
      <c r="B169" s="275">
        <f>'Children''s Name List'!B148</f>
        <v>0</v>
      </c>
      <c r="C169" s="277">
        <f>'Children''s Name List'!C148</f>
        <v>0</v>
      </c>
      <c r="D169" s="277">
        <f>'Children''s Name List'!D148</f>
        <v>0</v>
      </c>
      <c r="E169" s="242"/>
      <c r="F169" s="242"/>
      <c r="G169" s="242"/>
      <c r="H169" s="242"/>
      <c r="I169" s="242"/>
      <c r="J169" s="242"/>
      <c r="K169" s="242"/>
      <c r="L169" s="242"/>
      <c r="M169" s="242"/>
      <c r="N169" s="242"/>
      <c r="O169" s="242"/>
      <c r="P169" s="242"/>
      <c r="Q169" s="242"/>
      <c r="R169" s="242"/>
      <c r="S169" s="242"/>
      <c r="T169" s="242"/>
      <c r="U169" s="242"/>
      <c r="V169" s="242"/>
      <c r="W169" s="242"/>
      <c r="X169" s="242"/>
      <c r="Y169" s="242"/>
      <c r="Z169" s="242"/>
      <c r="AA169" s="242"/>
      <c r="AB169" s="242"/>
      <c r="AC169" s="242"/>
      <c r="AD169" s="242"/>
      <c r="AE169" s="242"/>
      <c r="AF169" s="242"/>
      <c r="AG169" s="242"/>
      <c r="AH169" s="242"/>
      <c r="AI169" s="242"/>
      <c r="AJ169" s="243">
        <f t="shared" si="204"/>
        <v>0</v>
      </c>
    </row>
    <row r="170" spans="1:36" ht="16.2" x14ac:dyDescent="0.25">
      <c r="A170" s="246">
        <f t="shared" si="205"/>
        <v>148</v>
      </c>
      <c r="B170" s="275">
        <f>'Children''s Name List'!B149</f>
        <v>0</v>
      </c>
      <c r="C170" s="277">
        <f>'Children''s Name List'!C149</f>
        <v>0</v>
      </c>
      <c r="D170" s="277">
        <f>'Children''s Name List'!D149</f>
        <v>0</v>
      </c>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242"/>
      <c r="AF170" s="242"/>
      <c r="AG170" s="242"/>
      <c r="AH170" s="242"/>
      <c r="AI170" s="242"/>
      <c r="AJ170" s="243">
        <f t="shared" si="204"/>
        <v>0</v>
      </c>
    </row>
    <row r="171" spans="1:36" ht="16.2" x14ac:dyDescent="0.25">
      <c r="A171" s="246">
        <f t="shared" si="205"/>
        <v>149</v>
      </c>
      <c r="B171" s="275">
        <f>'Children''s Name List'!B150</f>
        <v>0</v>
      </c>
      <c r="C171" s="277">
        <f>'Children''s Name List'!C150</f>
        <v>0</v>
      </c>
      <c r="D171" s="277">
        <f>'Children''s Name List'!D150</f>
        <v>0</v>
      </c>
      <c r="E171" s="242"/>
      <c r="F171" s="242"/>
      <c r="G171" s="242"/>
      <c r="H171" s="242"/>
      <c r="I171" s="242"/>
      <c r="J171" s="242"/>
      <c r="K171" s="242"/>
      <c r="L171" s="242"/>
      <c r="M171" s="242"/>
      <c r="N171" s="242"/>
      <c r="O171" s="242"/>
      <c r="P171" s="242"/>
      <c r="Q171" s="242"/>
      <c r="R171" s="242"/>
      <c r="S171" s="242"/>
      <c r="T171" s="242"/>
      <c r="U171" s="242"/>
      <c r="V171" s="242"/>
      <c r="W171" s="242"/>
      <c r="X171" s="242"/>
      <c r="Y171" s="242"/>
      <c r="Z171" s="242"/>
      <c r="AA171" s="242"/>
      <c r="AB171" s="242"/>
      <c r="AC171" s="242"/>
      <c r="AD171" s="242"/>
      <c r="AE171" s="242"/>
      <c r="AF171" s="242"/>
      <c r="AG171" s="242"/>
      <c r="AH171" s="242"/>
      <c r="AI171" s="242"/>
      <c r="AJ171" s="243">
        <f t="shared" si="204"/>
        <v>0</v>
      </c>
    </row>
    <row r="172" spans="1:36" ht="16.2" x14ac:dyDescent="0.25">
      <c r="A172" s="272">
        <f t="shared" si="205"/>
        <v>150</v>
      </c>
      <c r="B172" s="275">
        <f>'Children''s Name List'!B151</f>
        <v>0</v>
      </c>
      <c r="C172" s="277">
        <f>'Children''s Name List'!C151</f>
        <v>0</v>
      </c>
      <c r="D172" s="277">
        <f>'Children''s Name List'!D151</f>
        <v>0</v>
      </c>
      <c r="E172" s="242"/>
      <c r="F172" s="242"/>
      <c r="G172" s="242"/>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3">
        <f t="shared" si="204"/>
        <v>0</v>
      </c>
    </row>
    <row r="173" spans="1:36" ht="16.2" x14ac:dyDescent="0.25">
      <c r="A173" s="239">
        <f t="shared" si="205"/>
        <v>151</v>
      </c>
      <c r="B173" s="275">
        <f>'Children''s Name List'!B152</f>
        <v>0</v>
      </c>
      <c r="C173" s="277">
        <f>'Children''s Name List'!C152</f>
        <v>0</v>
      </c>
      <c r="D173" s="277">
        <f>'Children''s Name List'!D152</f>
        <v>0</v>
      </c>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242"/>
      <c r="AF173" s="242"/>
      <c r="AG173" s="242"/>
      <c r="AH173" s="242"/>
      <c r="AI173" s="242"/>
      <c r="AJ173" s="243">
        <f t="shared" si="204"/>
        <v>0</v>
      </c>
    </row>
    <row r="174" spans="1:36" ht="16.2" x14ac:dyDescent="0.25">
      <c r="A174" s="239">
        <f t="shared" si="205"/>
        <v>152</v>
      </c>
      <c r="B174" s="275">
        <f>'Children''s Name List'!B153</f>
        <v>0</v>
      </c>
      <c r="C174" s="277">
        <f>'Children''s Name List'!C153</f>
        <v>0</v>
      </c>
      <c r="D174" s="277">
        <f>'Children''s Name List'!D153</f>
        <v>0</v>
      </c>
      <c r="E174" s="242"/>
      <c r="F174" s="242"/>
      <c r="G174" s="242"/>
      <c r="H174" s="242"/>
      <c r="I174" s="242"/>
      <c r="J174" s="242"/>
      <c r="K174" s="242"/>
      <c r="L174" s="242"/>
      <c r="M174" s="242"/>
      <c r="N174" s="242"/>
      <c r="O174" s="242"/>
      <c r="P174" s="242"/>
      <c r="Q174" s="242"/>
      <c r="R174" s="242"/>
      <c r="S174" s="242"/>
      <c r="T174" s="242"/>
      <c r="U174" s="242"/>
      <c r="V174" s="242"/>
      <c r="W174" s="242"/>
      <c r="X174" s="242"/>
      <c r="Y174" s="242"/>
      <c r="Z174" s="242"/>
      <c r="AA174" s="242"/>
      <c r="AB174" s="242"/>
      <c r="AC174" s="242"/>
      <c r="AD174" s="242"/>
      <c r="AE174" s="242"/>
      <c r="AF174" s="242"/>
      <c r="AG174" s="242"/>
      <c r="AH174" s="242"/>
      <c r="AI174" s="242"/>
      <c r="AJ174" s="243">
        <f t="shared" si="204"/>
        <v>0</v>
      </c>
    </row>
    <row r="175" spans="1:36" ht="16.2" x14ac:dyDescent="0.25">
      <c r="A175" s="239">
        <f t="shared" si="205"/>
        <v>153</v>
      </c>
      <c r="B175" s="275">
        <f>'Children''s Name List'!B154</f>
        <v>0</v>
      </c>
      <c r="C175" s="277">
        <f>'Children''s Name List'!C154</f>
        <v>0</v>
      </c>
      <c r="D175" s="277">
        <f>'Children''s Name List'!D154</f>
        <v>0</v>
      </c>
      <c r="E175" s="242"/>
      <c r="F175" s="242"/>
      <c r="G175" s="242"/>
      <c r="H175" s="242"/>
      <c r="I175" s="242"/>
      <c r="J175" s="242"/>
      <c r="K175" s="242"/>
      <c r="L175" s="242"/>
      <c r="M175" s="242"/>
      <c r="N175" s="242"/>
      <c r="O175" s="242"/>
      <c r="P175" s="242"/>
      <c r="Q175" s="242"/>
      <c r="R175" s="242"/>
      <c r="S175" s="242"/>
      <c r="T175" s="242"/>
      <c r="U175" s="242"/>
      <c r="V175" s="242"/>
      <c r="W175" s="242"/>
      <c r="X175" s="242"/>
      <c r="Y175" s="242"/>
      <c r="Z175" s="242"/>
      <c r="AA175" s="242"/>
      <c r="AB175" s="242"/>
      <c r="AC175" s="242"/>
      <c r="AD175" s="242"/>
      <c r="AE175" s="242"/>
      <c r="AF175" s="242"/>
      <c r="AG175" s="242"/>
      <c r="AH175" s="242"/>
      <c r="AI175" s="242"/>
      <c r="AJ175" s="243">
        <f t="shared" si="204"/>
        <v>0</v>
      </c>
    </row>
    <row r="176" spans="1:36" ht="16.2" x14ac:dyDescent="0.25">
      <c r="A176" s="239">
        <f t="shared" si="205"/>
        <v>154</v>
      </c>
      <c r="B176" s="275">
        <f>'Children''s Name List'!B155</f>
        <v>0</v>
      </c>
      <c r="C176" s="277">
        <f>'Children''s Name List'!C155</f>
        <v>0</v>
      </c>
      <c r="D176" s="277">
        <f>'Children''s Name List'!D155</f>
        <v>0</v>
      </c>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242"/>
      <c r="AF176" s="242"/>
      <c r="AG176" s="242"/>
      <c r="AH176" s="242"/>
      <c r="AI176" s="242"/>
      <c r="AJ176" s="243">
        <f t="shared" si="204"/>
        <v>0</v>
      </c>
    </row>
    <row r="177" spans="1:36" ht="16.2" x14ac:dyDescent="0.25">
      <c r="A177" s="239">
        <f t="shared" si="205"/>
        <v>155</v>
      </c>
      <c r="B177" s="275">
        <f>'Children''s Name List'!B156</f>
        <v>0</v>
      </c>
      <c r="C177" s="277">
        <f>'Children''s Name List'!C156</f>
        <v>0</v>
      </c>
      <c r="D177" s="277">
        <f>'Children''s Name List'!D156</f>
        <v>0</v>
      </c>
      <c r="E177" s="242"/>
      <c r="F177" s="242"/>
      <c r="G177" s="242"/>
      <c r="H177" s="242"/>
      <c r="I177" s="242"/>
      <c r="J177" s="242"/>
      <c r="K177" s="242"/>
      <c r="L177" s="242"/>
      <c r="M177" s="242"/>
      <c r="N177" s="242"/>
      <c r="O177" s="242"/>
      <c r="P177" s="242"/>
      <c r="Q177" s="242"/>
      <c r="R177" s="242"/>
      <c r="S177" s="242"/>
      <c r="T177" s="242"/>
      <c r="U177" s="242"/>
      <c r="V177" s="242"/>
      <c r="W177" s="242"/>
      <c r="X177" s="242"/>
      <c r="Y177" s="242"/>
      <c r="Z177" s="242"/>
      <c r="AA177" s="242"/>
      <c r="AB177" s="242"/>
      <c r="AC177" s="242"/>
      <c r="AD177" s="242"/>
      <c r="AE177" s="242"/>
      <c r="AF177" s="242"/>
      <c r="AG177" s="242"/>
      <c r="AH177" s="242"/>
      <c r="AI177" s="242"/>
      <c r="AJ177" s="243">
        <f t="shared" si="204"/>
        <v>0</v>
      </c>
    </row>
    <row r="178" spans="1:36" ht="16.2" x14ac:dyDescent="0.25">
      <c r="A178" s="239">
        <f t="shared" si="205"/>
        <v>156</v>
      </c>
      <c r="B178" s="275">
        <f>'Children''s Name List'!B157</f>
        <v>0</v>
      </c>
      <c r="C178" s="277">
        <f>'Children''s Name List'!C157</f>
        <v>0</v>
      </c>
      <c r="D178" s="277">
        <f>'Children''s Name List'!D157</f>
        <v>0</v>
      </c>
      <c r="E178" s="242"/>
      <c r="F178" s="242"/>
      <c r="G178" s="242"/>
      <c r="H178" s="242"/>
      <c r="I178" s="242"/>
      <c r="J178" s="242"/>
      <c r="K178" s="242"/>
      <c r="L178" s="242"/>
      <c r="M178" s="242"/>
      <c r="N178" s="242"/>
      <c r="O178" s="242"/>
      <c r="P178" s="242"/>
      <c r="Q178" s="242"/>
      <c r="R178" s="242"/>
      <c r="S178" s="242"/>
      <c r="T178" s="242"/>
      <c r="U178" s="242"/>
      <c r="V178" s="242"/>
      <c r="W178" s="242"/>
      <c r="X178" s="242"/>
      <c r="Y178" s="242"/>
      <c r="Z178" s="242"/>
      <c r="AA178" s="242"/>
      <c r="AB178" s="242"/>
      <c r="AC178" s="242"/>
      <c r="AD178" s="242"/>
      <c r="AE178" s="242"/>
      <c r="AF178" s="242"/>
      <c r="AG178" s="242"/>
      <c r="AH178" s="242"/>
      <c r="AI178" s="242"/>
      <c r="AJ178" s="243">
        <f t="shared" si="204"/>
        <v>0</v>
      </c>
    </row>
    <row r="179" spans="1:36" ht="16.2" x14ac:dyDescent="0.25">
      <c r="A179" s="239">
        <f t="shared" si="205"/>
        <v>157</v>
      </c>
      <c r="B179" s="275">
        <f>'Children''s Name List'!B158</f>
        <v>0</v>
      </c>
      <c r="C179" s="277">
        <f>'Children''s Name List'!C158</f>
        <v>0</v>
      </c>
      <c r="D179" s="277">
        <f>'Children''s Name List'!D158</f>
        <v>0</v>
      </c>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242"/>
      <c r="AF179" s="242"/>
      <c r="AG179" s="242"/>
      <c r="AH179" s="242"/>
      <c r="AI179" s="242"/>
      <c r="AJ179" s="243">
        <f t="shared" si="204"/>
        <v>0</v>
      </c>
    </row>
    <row r="180" spans="1:36" ht="16.2" x14ac:dyDescent="0.25">
      <c r="A180" s="239">
        <f t="shared" si="205"/>
        <v>158</v>
      </c>
      <c r="B180" s="275">
        <f>'Children''s Name List'!B159</f>
        <v>0</v>
      </c>
      <c r="C180" s="277">
        <f>'Children''s Name List'!C159</f>
        <v>0</v>
      </c>
      <c r="D180" s="277">
        <f>'Children''s Name List'!D159</f>
        <v>0</v>
      </c>
      <c r="E180" s="242"/>
      <c r="F180" s="242"/>
      <c r="G180" s="242"/>
      <c r="H180" s="242"/>
      <c r="I180" s="242"/>
      <c r="J180" s="242"/>
      <c r="K180" s="242"/>
      <c r="L180" s="242"/>
      <c r="M180" s="242"/>
      <c r="N180" s="242"/>
      <c r="O180" s="242"/>
      <c r="P180" s="242"/>
      <c r="Q180" s="242"/>
      <c r="R180" s="242"/>
      <c r="S180" s="242"/>
      <c r="T180" s="242"/>
      <c r="U180" s="242"/>
      <c r="V180" s="242"/>
      <c r="W180" s="242"/>
      <c r="X180" s="242"/>
      <c r="Y180" s="242"/>
      <c r="Z180" s="242"/>
      <c r="AA180" s="242"/>
      <c r="AB180" s="242"/>
      <c r="AC180" s="242"/>
      <c r="AD180" s="242"/>
      <c r="AE180" s="242"/>
      <c r="AF180" s="242"/>
      <c r="AG180" s="242"/>
      <c r="AH180" s="242"/>
      <c r="AI180" s="242"/>
      <c r="AJ180" s="243">
        <f t="shared" si="204"/>
        <v>0</v>
      </c>
    </row>
    <row r="181" spans="1:36" ht="16.2" x14ac:dyDescent="0.25">
      <c r="A181" s="239">
        <f t="shared" si="205"/>
        <v>159</v>
      </c>
      <c r="B181" s="275">
        <f>'Children''s Name List'!B160</f>
        <v>0</v>
      </c>
      <c r="C181" s="277">
        <f>'Children''s Name List'!C160</f>
        <v>0</v>
      </c>
      <c r="D181" s="277">
        <f>'Children''s Name List'!D160</f>
        <v>0</v>
      </c>
      <c r="E181" s="242"/>
      <c r="F181" s="242"/>
      <c r="G181" s="242"/>
      <c r="H181" s="242"/>
      <c r="I181" s="242"/>
      <c r="J181" s="242"/>
      <c r="K181" s="242"/>
      <c r="L181" s="242"/>
      <c r="M181" s="242"/>
      <c r="N181" s="242"/>
      <c r="O181" s="242"/>
      <c r="P181" s="242"/>
      <c r="Q181" s="242"/>
      <c r="R181" s="242"/>
      <c r="S181" s="242"/>
      <c r="T181" s="242"/>
      <c r="U181" s="242"/>
      <c r="V181" s="242"/>
      <c r="W181" s="242"/>
      <c r="X181" s="242"/>
      <c r="Y181" s="242"/>
      <c r="Z181" s="242"/>
      <c r="AA181" s="242"/>
      <c r="AB181" s="242"/>
      <c r="AC181" s="242"/>
      <c r="AD181" s="242"/>
      <c r="AE181" s="242"/>
      <c r="AF181" s="242"/>
      <c r="AG181" s="242"/>
      <c r="AH181" s="242"/>
      <c r="AI181" s="242"/>
      <c r="AJ181" s="243">
        <f t="shared" si="204"/>
        <v>0</v>
      </c>
    </row>
    <row r="182" spans="1:36" ht="15" customHeight="1" x14ac:dyDescent="0.25">
      <c r="A182" s="239">
        <f t="shared" si="205"/>
        <v>160</v>
      </c>
      <c r="B182" s="275">
        <f>'Children''s Name List'!B161</f>
        <v>0</v>
      </c>
      <c r="C182" s="277">
        <f>'Children''s Name List'!C161</f>
        <v>0</v>
      </c>
      <c r="D182" s="277">
        <f>'Children''s Name List'!D161</f>
        <v>0</v>
      </c>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242"/>
      <c r="AF182" s="242"/>
      <c r="AG182" s="242"/>
      <c r="AH182" s="242"/>
      <c r="AI182" s="242"/>
      <c r="AJ182" s="243">
        <f t="shared" si="204"/>
        <v>0</v>
      </c>
    </row>
    <row r="183" spans="1:36" ht="28.5" customHeight="1" x14ac:dyDescent="0.25">
      <c r="A183" s="517" t="s">
        <v>447</v>
      </c>
      <c r="B183" s="517"/>
      <c r="C183" s="267"/>
      <c r="D183" s="267"/>
      <c r="E183" s="268">
        <f>(COUNTIF(E163:E182,"=F")+(COUNTIF(E163:E182,"=FP"))+(COUNTIF(E163:E182,"=SI")+(0.5*(COUNTIF(E163:E182,"=P")))))</f>
        <v>0</v>
      </c>
      <c r="F183" s="268">
        <f t="shared" ref="F183" si="206">(COUNTIF(F163:F182,"=F")+(COUNTIF(F163:F182,"=FP"))+(COUNTIF(F163:F182,"=SI")+(0.5*(COUNTIF(F163:F182,"=P")))))</f>
        <v>0</v>
      </c>
      <c r="G183" s="268">
        <f t="shared" ref="G183" si="207">(COUNTIF(G163:G182,"=F")+(COUNTIF(G163:G182,"=FP"))+(COUNTIF(G163:G182,"=SI")+(0.5*(COUNTIF(G163:G182,"=P")))))</f>
        <v>0</v>
      </c>
      <c r="H183" s="268">
        <f t="shared" ref="H183" si="208">(COUNTIF(H163:H182,"=F")+(COUNTIF(H163:H182,"=FP"))+(COUNTIF(H163:H182,"=SI")+(0.5*(COUNTIF(H163:H182,"=P")))))</f>
        <v>0</v>
      </c>
      <c r="I183" s="268">
        <f t="shared" ref="I183" si="209">(COUNTIF(I163:I182,"=F")+(COUNTIF(I163:I182,"=FP"))+(COUNTIF(I163:I182,"=SI")+(0.5*(COUNTIF(I163:I182,"=P")))))</f>
        <v>0</v>
      </c>
      <c r="J183" s="268">
        <f t="shared" ref="J183" si="210">(COUNTIF(J163:J182,"=F")+(COUNTIF(J163:J182,"=FP"))+(COUNTIF(J163:J182,"=SI")+(0.5*(COUNTIF(J163:J182,"=P")))))</f>
        <v>0</v>
      </c>
      <c r="K183" s="268">
        <f t="shared" ref="K183" si="211">(COUNTIF(K163:K182,"=F")+(COUNTIF(K163:K182,"=FP"))+(COUNTIF(K163:K182,"=SI")+(0.5*(COUNTIF(K163:K182,"=P")))))</f>
        <v>0</v>
      </c>
      <c r="L183" s="268">
        <f t="shared" ref="L183" si="212">(COUNTIF(L163:L182,"=F")+(COUNTIF(L163:L182,"=FP"))+(COUNTIF(L163:L182,"=SI")+(0.5*(COUNTIF(L163:L182,"=P")))))</f>
        <v>0</v>
      </c>
      <c r="M183" s="268">
        <f t="shared" ref="M183" si="213">(COUNTIF(M163:M182,"=F")+(COUNTIF(M163:M182,"=FP"))+(COUNTIF(M163:M182,"=SI")+(0.5*(COUNTIF(M163:M182,"=P")))))</f>
        <v>0</v>
      </c>
      <c r="N183" s="268">
        <f t="shared" ref="N183" si="214">(COUNTIF(N163:N182,"=F")+(COUNTIF(N163:N182,"=FP"))+(COUNTIF(N163:N182,"=SI")+(0.5*(COUNTIF(N163:N182,"=P")))))</f>
        <v>0</v>
      </c>
      <c r="O183" s="268">
        <f t="shared" ref="O183" si="215">(COUNTIF(O163:O182,"=F")+(COUNTIF(O163:O182,"=FP"))+(COUNTIF(O163:O182,"=SI")+(0.5*(COUNTIF(O163:O182,"=P")))))</f>
        <v>0</v>
      </c>
      <c r="P183" s="268">
        <f t="shared" ref="P183" si="216">(COUNTIF(P163:P182,"=F")+(COUNTIF(P163:P182,"=FP"))+(COUNTIF(P163:P182,"=SI")+(0.5*(COUNTIF(P163:P182,"=P")))))</f>
        <v>0</v>
      </c>
      <c r="Q183" s="268">
        <f t="shared" ref="Q183" si="217">(COUNTIF(Q163:Q182,"=F")+(COUNTIF(Q163:Q182,"=FP"))+(COUNTIF(Q163:Q182,"=SI")+(0.5*(COUNTIF(Q163:Q182,"=P")))))</f>
        <v>0</v>
      </c>
      <c r="R183" s="268">
        <f t="shared" ref="R183" si="218">(COUNTIF(R163:R182,"=F")+(COUNTIF(R163:R182,"=FP"))+(COUNTIF(R163:R182,"=SI")+(0.5*(COUNTIF(R163:R182,"=P")))))</f>
        <v>0</v>
      </c>
      <c r="S183" s="268">
        <f t="shared" ref="S183" si="219">(COUNTIF(S163:S182,"=F")+(COUNTIF(S163:S182,"=FP"))+(COUNTIF(S163:S182,"=SI")+(0.5*(COUNTIF(S163:S182,"=P")))))</f>
        <v>0</v>
      </c>
      <c r="T183" s="268">
        <f t="shared" ref="T183" si="220">(COUNTIF(T163:T182,"=F")+(COUNTIF(T163:T182,"=FP"))+(COUNTIF(T163:T182,"=SI")+(0.5*(COUNTIF(T163:T182,"=P")))))</f>
        <v>0</v>
      </c>
      <c r="U183" s="268">
        <f t="shared" ref="U183" si="221">(COUNTIF(U163:U182,"=F")+(COUNTIF(U163:U182,"=FP"))+(COUNTIF(U163:U182,"=SI")+(0.5*(COUNTIF(U163:U182,"=P")))))</f>
        <v>0</v>
      </c>
      <c r="V183" s="268">
        <f t="shared" ref="V183" si="222">(COUNTIF(V163:V182,"=F")+(COUNTIF(V163:V182,"=FP"))+(COUNTIF(V163:V182,"=SI")+(0.5*(COUNTIF(V163:V182,"=P")))))</f>
        <v>0</v>
      </c>
      <c r="W183" s="268">
        <f t="shared" ref="W183" si="223">(COUNTIF(W163:W182,"=F")+(COUNTIF(W163:W182,"=FP"))+(COUNTIF(W163:W182,"=SI")+(0.5*(COUNTIF(W163:W182,"=P")))))</f>
        <v>0</v>
      </c>
      <c r="X183" s="268">
        <f t="shared" ref="X183" si="224">(COUNTIF(X163:X182,"=F")+(COUNTIF(X163:X182,"=FP"))+(COUNTIF(X163:X182,"=SI")+(0.5*(COUNTIF(X163:X182,"=P")))))</f>
        <v>0</v>
      </c>
      <c r="Y183" s="268">
        <f t="shared" ref="Y183" si="225">(COUNTIF(Y163:Y182,"=F")+(COUNTIF(Y163:Y182,"=FP"))+(COUNTIF(Y163:Y182,"=SI")+(0.5*(COUNTIF(Y163:Y182,"=P")))))</f>
        <v>0</v>
      </c>
      <c r="Z183" s="268">
        <f t="shared" ref="Z183" si="226">(COUNTIF(Z163:Z182,"=F")+(COUNTIF(Z163:Z182,"=FP"))+(COUNTIF(Z163:Z182,"=SI")+(0.5*(COUNTIF(Z163:Z182,"=P")))))</f>
        <v>0</v>
      </c>
      <c r="AA183" s="268">
        <f t="shared" ref="AA183" si="227">(COUNTIF(AA163:AA182,"=F")+(COUNTIF(AA163:AA182,"=FP"))+(COUNTIF(AA163:AA182,"=SI")+(0.5*(COUNTIF(AA163:AA182,"=P")))))</f>
        <v>0</v>
      </c>
      <c r="AB183" s="268">
        <f t="shared" ref="AB183" si="228">(COUNTIF(AB163:AB182,"=F")+(COUNTIF(AB163:AB182,"=FP"))+(COUNTIF(AB163:AB182,"=SI")+(0.5*(COUNTIF(AB163:AB182,"=P")))))</f>
        <v>0</v>
      </c>
      <c r="AC183" s="268">
        <f t="shared" ref="AC183" si="229">(COUNTIF(AC163:AC182,"=F")+(COUNTIF(AC163:AC182,"=FP"))+(COUNTIF(AC163:AC182,"=SI")+(0.5*(COUNTIF(AC163:AC182,"=P")))))</f>
        <v>0</v>
      </c>
      <c r="AD183" s="268">
        <f t="shared" ref="AD183" si="230">(COUNTIF(AD163:AD182,"=F")+(COUNTIF(AD163:AD182,"=FP"))+(COUNTIF(AD163:AD182,"=SI")+(0.5*(COUNTIF(AD163:AD182,"=P")))))</f>
        <v>0</v>
      </c>
      <c r="AE183" s="268">
        <f t="shared" ref="AE183" si="231">(COUNTIF(AE163:AE182,"=F")+(COUNTIF(AE163:AE182,"=FP"))+(COUNTIF(AE163:AE182,"=SI")+(0.5*(COUNTIF(AE163:AE182,"=P")))))</f>
        <v>0</v>
      </c>
      <c r="AF183" s="268">
        <f t="shared" ref="AF183" si="232">(COUNTIF(AF163:AF182,"=F")+(COUNTIF(AF163:AF182,"=FP"))+(COUNTIF(AF163:AF182,"=SI")+(0.5*(COUNTIF(AF163:AF182,"=P")))))</f>
        <v>0</v>
      </c>
      <c r="AG183" s="268">
        <f t="shared" ref="AG183" si="233">(COUNTIF(AG163:AG182,"=F")+(COUNTIF(AG163:AG182,"=FP"))+(COUNTIF(AG163:AG182,"=SI")+(0.5*(COUNTIF(AG163:AG182,"=P")))))</f>
        <v>0</v>
      </c>
      <c r="AH183" s="268">
        <f t="shared" ref="AH183" si="234">(COUNTIF(AH163:AH182,"=F")+(COUNTIF(AH163:AH182,"=FP"))+(COUNTIF(AH163:AH182,"=SI")+(0.5*(COUNTIF(AH163:AH182,"=P")))))</f>
        <v>0</v>
      </c>
      <c r="AI183" s="268">
        <f t="shared" ref="AI183" si="235">(COUNTIF(AI163:AI182,"=F")+(COUNTIF(AI163:AI182,"=FP"))+(COUNTIF(AI163:AI182,"=SI")+(0.5*(COUNTIF(AI163:AI182,"=P")))))</f>
        <v>0</v>
      </c>
      <c r="AJ183" s="269">
        <f>IF((SUM(E183:AI183)=SUM(AJ163:AJ182)),SUM(AJ163:AJ182),"Error")</f>
        <v>0</v>
      </c>
    </row>
    <row r="184" spans="1:36" ht="16.2" x14ac:dyDescent="0.25">
      <c r="A184" s="239">
        <f>A182+1</f>
        <v>161</v>
      </c>
      <c r="B184" s="275">
        <f>'Children''s Name List'!B162</f>
        <v>0</v>
      </c>
      <c r="C184" s="277">
        <f>'Children''s Name List'!C162</f>
        <v>0</v>
      </c>
      <c r="D184" s="277">
        <f>'Children''s Name List'!D162</f>
        <v>0</v>
      </c>
      <c r="E184" s="242"/>
      <c r="F184" s="242"/>
      <c r="G184" s="242"/>
      <c r="H184" s="242"/>
      <c r="I184" s="242"/>
      <c r="J184" s="242"/>
      <c r="K184" s="242"/>
      <c r="L184" s="242"/>
      <c r="M184" s="242"/>
      <c r="N184" s="242"/>
      <c r="O184" s="242"/>
      <c r="P184" s="242"/>
      <c r="Q184" s="242"/>
      <c r="R184" s="242"/>
      <c r="S184" s="242"/>
      <c r="T184" s="242"/>
      <c r="U184" s="242"/>
      <c r="V184" s="242"/>
      <c r="W184" s="242"/>
      <c r="X184" s="242"/>
      <c r="Y184" s="242"/>
      <c r="Z184" s="242"/>
      <c r="AA184" s="242"/>
      <c r="AB184" s="242"/>
      <c r="AC184" s="242"/>
      <c r="AD184" s="242"/>
      <c r="AE184" s="242"/>
      <c r="AF184" s="242"/>
      <c r="AG184" s="242"/>
      <c r="AH184" s="242"/>
      <c r="AI184" s="242"/>
      <c r="AJ184" s="243">
        <f t="shared" ref="AJ184:AJ203" si="236">IF(C184="N","N/A",(COUNTIF(E184:AI184,"=F"))+(COUNTIF(E184:AI184,"=FP"))+(COUNTIF(E184:AI184,"=SI"))+((0.5*(COUNTIF(E184:AI184,"=P")))))</f>
        <v>0</v>
      </c>
    </row>
    <row r="185" spans="1:36" ht="16.2" x14ac:dyDescent="0.25">
      <c r="A185" s="246">
        <f>A184+1</f>
        <v>162</v>
      </c>
      <c r="B185" s="275">
        <f>'Children''s Name List'!B163</f>
        <v>0</v>
      </c>
      <c r="C185" s="277">
        <f>'Children''s Name List'!C163</f>
        <v>0</v>
      </c>
      <c r="D185" s="277">
        <f>'Children''s Name List'!D163</f>
        <v>0</v>
      </c>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242"/>
      <c r="AF185" s="242"/>
      <c r="AG185" s="242"/>
      <c r="AH185" s="242"/>
      <c r="AI185" s="242"/>
      <c r="AJ185" s="243">
        <f t="shared" si="236"/>
        <v>0</v>
      </c>
    </row>
    <row r="186" spans="1:36" ht="16.2" x14ac:dyDescent="0.25">
      <c r="A186" s="246">
        <f t="shared" ref="A186:A203" si="237">A185+1</f>
        <v>163</v>
      </c>
      <c r="B186" s="275">
        <f>'Children''s Name List'!B164</f>
        <v>0</v>
      </c>
      <c r="C186" s="277">
        <f>'Children''s Name List'!C164</f>
        <v>0</v>
      </c>
      <c r="D186" s="277">
        <f>'Children''s Name List'!D164</f>
        <v>0</v>
      </c>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3">
        <f t="shared" si="236"/>
        <v>0</v>
      </c>
    </row>
    <row r="187" spans="1:36" ht="16.2" x14ac:dyDescent="0.25">
      <c r="A187" s="246">
        <f t="shared" si="237"/>
        <v>164</v>
      </c>
      <c r="B187" s="275">
        <f>'Children''s Name List'!B165</f>
        <v>0</v>
      </c>
      <c r="C187" s="277">
        <f>'Children''s Name List'!C165</f>
        <v>0</v>
      </c>
      <c r="D187" s="277">
        <f>'Children''s Name List'!D165</f>
        <v>0</v>
      </c>
      <c r="E187" s="242"/>
      <c r="F187" s="242"/>
      <c r="G187" s="242"/>
      <c r="H187" s="242"/>
      <c r="I187" s="242"/>
      <c r="J187" s="242"/>
      <c r="K187" s="242"/>
      <c r="L187" s="242"/>
      <c r="M187" s="242"/>
      <c r="N187" s="242"/>
      <c r="O187" s="242"/>
      <c r="P187" s="242"/>
      <c r="Q187" s="242"/>
      <c r="R187" s="242"/>
      <c r="S187" s="242"/>
      <c r="T187" s="242"/>
      <c r="U187" s="242"/>
      <c r="V187" s="242"/>
      <c r="W187" s="242"/>
      <c r="X187" s="242"/>
      <c r="Y187" s="242"/>
      <c r="Z187" s="242"/>
      <c r="AA187" s="242"/>
      <c r="AB187" s="242"/>
      <c r="AC187" s="242"/>
      <c r="AD187" s="242"/>
      <c r="AE187" s="242"/>
      <c r="AF187" s="242"/>
      <c r="AG187" s="242"/>
      <c r="AH187" s="242"/>
      <c r="AI187" s="242"/>
      <c r="AJ187" s="243">
        <f t="shared" si="236"/>
        <v>0</v>
      </c>
    </row>
    <row r="188" spans="1:36" ht="16.2" x14ac:dyDescent="0.25">
      <c r="A188" s="246">
        <f t="shared" si="237"/>
        <v>165</v>
      </c>
      <c r="B188" s="275">
        <f>'Children''s Name List'!B166</f>
        <v>0</v>
      </c>
      <c r="C188" s="277">
        <f>'Children''s Name List'!C166</f>
        <v>0</v>
      </c>
      <c r="D188" s="277">
        <f>'Children''s Name List'!D166</f>
        <v>0</v>
      </c>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242"/>
      <c r="AF188" s="242"/>
      <c r="AG188" s="242"/>
      <c r="AH188" s="242"/>
      <c r="AI188" s="242"/>
      <c r="AJ188" s="243">
        <f t="shared" si="236"/>
        <v>0</v>
      </c>
    </row>
    <row r="189" spans="1:36" ht="16.2" x14ac:dyDescent="0.25">
      <c r="A189" s="246">
        <f t="shared" si="237"/>
        <v>166</v>
      </c>
      <c r="B189" s="275">
        <f>'Children''s Name List'!B167</f>
        <v>0</v>
      </c>
      <c r="C189" s="277">
        <f>'Children''s Name List'!C167</f>
        <v>0</v>
      </c>
      <c r="D189" s="277">
        <f>'Children''s Name List'!D167</f>
        <v>0</v>
      </c>
      <c r="E189" s="242"/>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3">
        <f t="shared" si="236"/>
        <v>0</v>
      </c>
    </row>
    <row r="190" spans="1:36" ht="16.2" x14ac:dyDescent="0.25">
      <c r="A190" s="246">
        <f>A189+1</f>
        <v>167</v>
      </c>
      <c r="B190" s="275">
        <f>'Children''s Name List'!B168</f>
        <v>0</v>
      </c>
      <c r="C190" s="277">
        <f>'Children''s Name List'!C168</f>
        <v>0</v>
      </c>
      <c r="D190" s="277">
        <f>'Children''s Name List'!D168</f>
        <v>0</v>
      </c>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3">
        <f t="shared" si="236"/>
        <v>0</v>
      </c>
    </row>
    <row r="191" spans="1:36" ht="16.2" x14ac:dyDescent="0.25">
      <c r="A191" s="246">
        <f t="shared" si="237"/>
        <v>168</v>
      </c>
      <c r="B191" s="275">
        <f>'Children''s Name List'!B169</f>
        <v>0</v>
      </c>
      <c r="C191" s="277">
        <f>'Children''s Name List'!C169</f>
        <v>0</v>
      </c>
      <c r="D191" s="277">
        <f>'Children''s Name List'!D169</f>
        <v>0</v>
      </c>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242"/>
      <c r="AJ191" s="243">
        <f t="shared" si="236"/>
        <v>0</v>
      </c>
    </row>
    <row r="192" spans="1:36" ht="16.2" x14ac:dyDescent="0.25">
      <c r="A192" s="246">
        <f t="shared" si="237"/>
        <v>169</v>
      </c>
      <c r="B192" s="275">
        <f>'Children''s Name List'!B170</f>
        <v>0</v>
      </c>
      <c r="C192" s="277">
        <f>'Children''s Name List'!C170</f>
        <v>0</v>
      </c>
      <c r="D192" s="277">
        <f>'Children''s Name List'!D170</f>
        <v>0</v>
      </c>
      <c r="E192" s="242"/>
      <c r="F192" s="242"/>
      <c r="G192" s="242"/>
      <c r="H192" s="242"/>
      <c r="I192" s="242"/>
      <c r="J192" s="242"/>
      <c r="K192" s="242"/>
      <c r="L192" s="242"/>
      <c r="M192" s="242"/>
      <c r="N192" s="242"/>
      <c r="O192" s="242"/>
      <c r="P192" s="242"/>
      <c r="Q192" s="242"/>
      <c r="R192" s="242"/>
      <c r="S192" s="242"/>
      <c r="T192" s="242"/>
      <c r="U192" s="242"/>
      <c r="V192" s="242"/>
      <c r="W192" s="242"/>
      <c r="X192" s="242"/>
      <c r="Y192" s="242"/>
      <c r="Z192" s="242"/>
      <c r="AA192" s="242"/>
      <c r="AB192" s="242"/>
      <c r="AC192" s="242"/>
      <c r="AD192" s="242"/>
      <c r="AE192" s="242"/>
      <c r="AF192" s="242"/>
      <c r="AG192" s="242"/>
      <c r="AH192" s="242"/>
      <c r="AI192" s="242"/>
      <c r="AJ192" s="243">
        <f t="shared" si="236"/>
        <v>0</v>
      </c>
    </row>
    <row r="193" spans="1:36" ht="16.2" x14ac:dyDescent="0.25">
      <c r="A193" s="272">
        <f t="shared" si="237"/>
        <v>170</v>
      </c>
      <c r="B193" s="275">
        <f>'Children''s Name List'!B171</f>
        <v>0</v>
      </c>
      <c r="C193" s="277">
        <f>'Children''s Name List'!C171</f>
        <v>0</v>
      </c>
      <c r="D193" s="277">
        <f>'Children''s Name List'!D171</f>
        <v>0</v>
      </c>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3">
        <f t="shared" si="236"/>
        <v>0</v>
      </c>
    </row>
    <row r="194" spans="1:36" ht="14.25" customHeight="1" x14ac:dyDescent="0.25">
      <c r="A194" s="239">
        <f t="shared" si="237"/>
        <v>171</v>
      </c>
      <c r="B194" s="275">
        <f>'Children''s Name List'!B172</f>
        <v>0</v>
      </c>
      <c r="C194" s="277">
        <f>'Children''s Name List'!C172</f>
        <v>0</v>
      </c>
      <c r="D194" s="277">
        <f>'Children''s Name List'!D172</f>
        <v>0</v>
      </c>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42"/>
      <c r="AF194" s="242"/>
      <c r="AG194" s="242"/>
      <c r="AH194" s="242"/>
      <c r="AI194" s="242"/>
      <c r="AJ194" s="243">
        <f t="shared" si="236"/>
        <v>0</v>
      </c>
    </row>
    <row r="195" spans="1:36" ht="16.2" x14ac:dyDescent="0.25">
      <c r="A195" s="239">
        <f t="shared" si="237"/>
        <v>172</v>
      </c>
      <c r="B195" s="275">
        <f>'Children''s Name List'!B173</f>
        <v>0</v>
      </c>
      <c r="C195" s="277">
        <f>'Children''s Name List'!C173</f>
        <v>0</v>
      </c>
      <c r="D195" s="277">
        <f>'Children''s Name List'!D173</f>
        <v>0</v>
      </c>
      <c r="E195" s="242"/>
      <c r="F195" s="242"/>
      <c r="G195" s="242"/>
      <c r="H195" s="242"/>
      <c r="I195" s="242"/>
      <c r="J195" s="242"/>
      <c r="K195" s="242"/>
      <c r="L195" s="242"/>
      <c r="M195" s="242"/>
      <c r="N195" s="242"/>
      <c r="O195" s="242"/>
      <c r="P195" s="242"/>
      <c r="Q195" s="242"/>
      <c r="R195" s="242"/>
      <c r="S195" s="242"/>
      <c r="T195" s="242"/>
      <c r="U195" s="242"/>
      <c r="V195" s="242"/>
      <c r="W195" s="242"/>
      <c r="X195" s="242"/>
      <c r="Y195" s="242"/>
      <c r="Z195" s="242"/>
      <c r="AA195" s="242"/>
      <c r="AB195" s="242"/>
      <c r="AC195" s="242"/>
      <c r="AD195" s="242"/>
      <c r="AE195" s="242"/>
      <c r="AF195" s="242"/>
      <c r="AG195" s="242"/>
      <c r="AH195" s="242"/>
      <c r="AI195" s="242"/>
      <c r="AJ195" s="243">
        <f t="shared" si="236"/>
        <v>0</v>
      </c>
    </row>
    <row r="196" spans="1:36" ht="16.2" x14ac:dyDescent="0.25">
      <c r="A196" s="239">
        <f t="shared" si="237"/>
        <v>173</v>
      </c>
      <c r="B196" s="275">
        <f>'Children''s Name List'!B174</f>
        <v>0</v>
      </c>
      <c r="C196" s="277">
        <f>'Children''s Name List'!C174</f>
        <v>0</v>
      </c>
      <c r="D196" s="277">
        <f>'Children''s Name List'!D174</f>
        <v>0</v>
      </c>
      <c r="E196" s="242"/>
      <c r="F196" s="242"/>
      <c r="G196" s="242"/>
      <c r="H196" s="242"/>
      <c r="I196" s="242"/>
      <c r="J196" s="242"/>
      <c r="K196" s="242"/>
      <c r="L196" s="242"/>
      <c r="M196" s="242"/>
      <c r="N196" s="242"/>
      <c r="O196" s="242"/>
      <c r="P196" s="242"/>
      <c r="Q196" s="242"/>
      <c r="R196" s="242"/>
      <c r="S196" s="242"/>
      <c r="T196" s="242"/>
      <c r="U196" s="242"/>
      <c r="V196" s="242"/>
      <c r="W196" s="242"/>
      <c r="X196" s="242"/>
      <c r="Y196" s="242"/>
      <c r="Z196" s="242"/>
      <c r="AA196" s="242"/>
      <c r="AB196" s="242"/>
      <c r="AC196" s="242"/>
      <c r="AD196" s="242"/>
      <c r="AE196" s="242"/>
      <c r="AF196" s="242"/>
      <c r="AG196" s="242"/>
      <c r="AH196" s="242"/>
      <c r="AI196" s="242"/>
      <c r="AJ196" s="243">
        <f t="shared" si="236"/>
        <v>0</v>
      </c>
    </row>
    <row r="197" spans="1:36" ht="16.2" x14ac:dyDescent="0.25">
      <c r="A197" s="239">
        <f t="shared" si="237"/>
        <v>174</v>
      </c>
      <c r="B197" s="275">
        <f>'Children''s Name List'!B175</f>
        <v>0</v>
      </c>
      <c r="C197" s="277">
        <f>'Children''s Name List'!C175</f>
        <v>0</v>
      </c>
      <c r="D197" s="277">
        <f>'Children''s Name List'!D175</f>
        <v>0</v>
      </c>
      <c r="E197" s="242"/>
      <c r="F197" s="242"/>
      <c r="G197" s="242"/>
      <c r="H197" s="242"/>
      <c r="I197" s="242"/>
      <c r="J197" s="242"/>
      <c r="K197" s="242"/>
      <c r="L197" s="242"/>
      <c r="M197" s="242"/>
      <c r="N197" s="242"/>
      <c r="O197" s="242"/>
      <c r="P197" s="242"/>
      <c r="Q197" s="242"/>
      <c r="R197" s="242"/>
      <c r="S197" s="242"/>
      <c r="T197" s="242"/>
      <c r="U197" s="242"/>
      <c r="V197" s="242"/>
      <c r="W197" s="242"/>
      <c r="X197" s="242"/>
      <c r="Y197" s="242"/>
      <c r="Z197" s="242"/>
      <c r="AA197" s="242"/>
      <c r="AB197" s="242"/>
      <c r="AC197" s="242"/>
      <c r="AD197" s="242"/>
      <c r="AE197" s="242"/>
      <c r="AF197" s="242"/>
      <c r="AG197" s="242"/>
      <c r="AH197" s="242"/>
      <c r="AI197" s="242"/>
      <c r="AJ197" s="243">
        <f t="shared" si="236"/>
        <v>0</v>
      </c>
    </row>
    <row r="198" spans="1:36" ht="16.2" x14ac:dyDescent="0.25">
      <c r="A198" s="239">
        <f t="shared" si="237"/>
        <v>175</v>
      </c>
      <c r="B198" s="275">
        <f>'Children''s Name List'!B176</f>
        <v>0</v>
      </c>
      <c r="C198" s="277">
        <f>'Children''s Name List'!C176</f>
        <v>0</v>
      </c>
      <c r="D198" s="277">
        <f>'Children''s Name List'!D176</f>
        <v>0</v>
      </c>
      <c r="E198" s="242"/>
      <c r="F198" s="242"/>
      <c r="G198" s="242"/>
      <c r="H198" s="242"/>
      <c r="I198" s="242"/>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3">
        <f t="shared" si="236"/>
        <v>0</v>
      </c>
    </row>
    <row r="199" spans="1:36" ht="16.2" x14ac:dyDescent="0.25">
      <c r="A199" s="239">
        <f t="shared" si="237"/>
        <v>176</v>
      </c>
      <c r="B199" s="275">
        <f>'Children''s Name List'!B177</f>
        <v>0</v>
      </c>
      <c r="C199" s="277">
        <f>'Children''s Name List'!C177</f>
        <v>0</v>
      </c>
      <c r="D199" s="277">
        <f>'Children''s Name List'!D177</f>
        <v>0</v>
      </c>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3">
        <f t="shared" si="236"/>
        <v>0</v>
      </c>
    </row>
    <row r="200" spans="1:36" ht="16.2" x14ac:dyDescent="0.25">
      <c r="A200" s="239">
        <f t="shared" si="237"/>
        <v>177</v>
      </c>
      <c r="B200" s="275">
        <f>'Children''s Name List'!B178</f>
        <v>0</v>
      </c>
      <c r="C200" s="277">
        <f>'Children''s Name List'!C178</f>
        <v>0</v>
      </c>
      <c r="D200" s="277">
        <f>'Children''s Name List'!D178</f>
        <v>0</v>
      </c>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c r="AA200" s="242"/>
      <c r="AB200" s="242"/>
      <c r="AC200" s="242"/>
      <c r="AD200" s="242"/>
      <c r="AE200" s="242"/>
      <c r="AF200" s="242"/>
      <c r="AG200" s="242"/>
      <c r="AH200" s="242"/>
      <c r="AI200" s="242"/>
      <c r="AJ200" s="243">
        <f t="shared" si="236"/>
        <v>0</v>
      </c>
    </row>
    <row r="201" spans="1:36" ht="16.2" x14ac:dyDescent="0.25">
      <c r="A201" s="239">
        <f t="shared" si="237"/>
        <v>178</v>
      </c>
      <c r="B201" s="275">
        <f>'Children''s Name List'!B179</f>
        <v>0</v>
      </c>
      <c r="C201" s="277">
        <f>'Children''s Name List'!C179</f>
        <v>0</v>
      </c>
      <c r="D201" s="277">
        <f>'Children''s Name List'!D179</f>
        <v>0</v>
      </c>
      <c r="E201" s="242"/>
      <c r="F201" s="242"/>
      <c r="G201" s="242"/>
      <c r="H201" s="242"/>
      <c r="I201" s="242"/>
      <c r="J201" s="242"/>
      <c r="K201" s="242"/>
      <c r="L201" s="242"/>
      <c r="M201" s="242"/>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3">
        <f t="shared" si="236"/>
        <v>0</v>
      </c>
    </row>
    <row r="202" spans="1:36" ht="16.2" x14ac:dyDescent="0.25">
      <c r="A202" s="239">
        <f t="shared" si="237"/>
        <v>179</v>
      </c>
      <c r="B202" s="275">
        <f>'Children''s Name List'!B180</f>
        <v>0</v>
      </c>
      <c r="C202" s="277">
        <f>'Children''s Name List'!C180</f>
        <v>0</v>
      </c>
      <c r="D202" s="277">
        <f>'Children''s Name List'!D180</f>
        <v>0</v>
      </c>
      <c r="E202" s="242"/>
      <c r="F202" s="242"/>
      <c r="G202" s="242"/>
      <c r="H202" s="242"/>
      <c r="I202" s="242"/>
      <c r="J202" s="242"/>
      <c r="K202" s="242"/>
      <c r="L202" s="242"/>
      <c r="M202" s="242"/>
      <c r="N202" s="242"/>
      <c r="O202" s="242"/>
      <c r="P202" s="242"/>
      <c r="Q202" s="242"/>
      <c r="R202" s="242"/>
      <c r="S202" s="242"/>
      <c r="T202" s="242"/>
      <c r="U202" s="242"/>
      <c r="V202" s="242"/>
      <c r="W202" s="242"/>
      <c r="X202" s="242"/>
      <c r="Y202" s="242"/>
      <c r="Z202" s="242"/>
      <c r="AA202" s="242"/>
      <c r="AB202" s="242"/>
      <c r="AC202" s="242"/>
      <c r="AD202" s="242"/>
      <c r="AE202" s="242"/>
      <c r="AF202" s="242"/>
      <c r="AG202" s="242"/>
      <c r="AH202" s="242"/>
      <c r="AI202" s="242"/>
      <c r="AJ202" s="243">
        <f t="shared" si="236"/>
        <v>0</v>
      </c>
    </row>
    <row r="203" spans="1:36" ht="16.2" x14ac:dyDescent="0.25">
      <c r="A203" s="239">
        <f t="shared" si="237"/>
        <v>180</v>
      </c>
      <c r="B203" s="275">
        <f>'Children''s Name List'!B181</f>
        <v>0</v>
      </c>
      <c r="C203" s="277">
        <f>'Children''s Name List'!C181</f>
        <v>0</v>
      </c>
      <c r="D203" s="277">
        <f>'Children''s Name List'!D181</f>
        <v>0</v>
      </c>
      <c r="E203" s="242"/>
      <c r="F203" s="242"/>
      <c r="G203" s="242"/>
      <c r="H203" s="242"/>
      <c r="I203" s="242"/>
      <c r="J203" s="242"/>
      <c r="K203" s="242"/>
      <c r="L203" s="242"/>
      <c r="M203" s="242"/>
      <c r="N203" s="242"/>
      <c r="O203" s="242"/>
      <c r="P203" s="242"/>
      <c r="Q203" s="242"/>
      <c r="R203" s="242"/>
      <c r="S203" s="242"/>
      <c r="T203" s="242"/>
      <c r="U203" s="242"/>
      <c r="V203" s="242"/>
      <c r="W203" s="242"/>
      <c r="X203" s="242"/>
      <c r="Y203" s="242"/>
      <c r="Z203" s="242"/>
      <c r="AA203" s="242"/>
      <c r="AB203" s="242"/>
      <c r="AC203" s="242"/>
      <c r="AD203" s="242"/>
      <c r="AE203" s="242"/>
      <c r="AF203" s="242"/>
      <c r="AG203" s="242"/>
      <c r="AH203" s="242"/>
      <c r="AI203" s="242"/>
      <c r="AJ203" s="243">
        <f t="shared" si="236"/>
        <v>0</v>
      </c>
    </row>
    <row r="204" spans="1:36" ht="28.5" customHeight="1" x14ac:dyDescent="0.25">
      <c r="A204" s="517" t="s">
        <v>447</v>
      </c>
      <c r="B204" s="517"/>
      <c r="C204" s="267"/>
      <c r="D204" s="267"/>
      <c r="E204" s="268">
        <f>(COUNTIF(E184:E203,"=F")+(COUNTIF(E184:E203,"=FP"))+(COUNTIF(E184:E203,"=SI")+(0.5*(COUNTIF(E184:E203,"=P")))))</f>
        <v>0</v>
      </c>
      <c r="F204" s="268">
        <f t="shared" ref="F204" si="238">(COUNTIF(F184:F203,"=F")+(COUNTIF(F184:F203,"=FP"))+(COUNTIF(F184:F203,"=SI")+(0.5*(COUNTIF(F184:F203,"=P")))))</f>
        <v>0</v>
      </c>
      <c r="G204" s="268">
        <f t="shared" ref="G204" si="239">(COUNTIF(G184:G203,"=F")+(COUNTIF(G184:G203,"=FP"))+(COUNTIF(G184:G203,"=SI")+(0.5*(COUNTIF(G184:G203,"=P")))))</f>
        <v>0</v>
      </c>
      <c r="H204" s="268">
        <f t="shared" ref="H204" si="240">(COUNTIF(H184:H203,"=F")+(COUNTIF(H184:H203,"=FP"))+(COUNTIF(H184:H203,"=SI")+(0.5*(COUNTIF(H184:H203,"=P")))))</f>
        <v>0</v>
      </c>
      <c r="I204" s="268">
        <f t="shared" ref="I204" si="241">(COUNTIF(I184:I203,"=F")+(COUNTIF(I184:I203,"=FP"))+(COUNTIF(I184:I203,"=SI")+(0.5*(COUNTIF(I184:I203,"=P")))))</f>
        <v>0</v>
      </c>
      <c r="J204" s="268">
        <f t="shared" ref="J204" si="242">(COUNTIF(J184:J203,"=F")+(COUNTIF(J184:J203,"=FP"))+(COUNTIF(J184:J203,"=SI")+(0.5*(COUNTIF(J184:J203,"=P")))))</f>
        <v>0</v>
      </c>
      <c r="K204" s="268">
        <f t="shared" ref="K204" si="243">(COUNTIF(K184:K203,"=F")+(COUNTIF(K184:K203,"=FP"))+(COUNTIF(K184:K203,"=SI")+(0.5*(COUNTIF(K184:K203,"=P")))))</f>
        <v>0</v>
      </c>
      <c r="L204" s="268">
        <f t="shared" ref="L204" si="244">(COUNTIF(L184:L203,"=F")+(COUNTIF(L184:L203,"=FP"))+(COUNTIF(L184:L203,"=SI")+(0.5*(COUNTIF(L184:L203,"=P")))))</f>
        <v>0</v>
      </c>
      <c r="M204" s="268">
        <f t="shared" ref="M204" si="245">(COUNTIF(M184:M203,"=F")+(COUNTIF(M184:M203,"=FP"))+(COUNTIF(M184:M203,"=SI")+(0.5*(COUNTIF(M184:M203,"=P")))))</f>
        <v>0</v>
      </c>
      <c r="N204" s="268">
        <f t="shared" ref="N204" si="246">(COUNTIF(N184:N203,"=F")+(COUNTIF(N184:N203,"=FP"))+(COUNTIF(N184:N203,"=SI")+(0.5*(COUNTIF(N184:N203,"=P")))))</f>
        <v>0</v>
      </c>
      <c r="O204" s="268">
        <f t="shared" ref="O204" si="247">(COUNTIF(O184:O203,"=F")+(COUNTIF(O184:O203,"=FP"))+(COUNTIF(O184:O203,"=SI")+(0.5*(COUNTIF(O184:O203,"=P")))))</f>
        <v>0</v>
      </c>
      <c r="P204" s="268">
        <f t="shared" ref="P204" si="248">(COUNTIF(P184:P203,"=F")+(COUNTIF(P184:P203,"=FP"))+(COUNTIF(P184:P203,"=SI")+(0.5*(COUNTIF(P184:P203,"=P")))))</f>
        <v>0</v>
      </c>
      <c r="Q204" s="268">
        <f t="shared" ref="Q204" si="249">(COUNTIF(Q184:Q203,"=F")+(COUNTIF(Q184:Q203,"=FP"))+(COUNTIF(Q184:Q203,"=SI")+(0.5*(COUNTIF(Q184:Q203,"=P")))))</f>
        <v>0</v>
      </c>
      <c r="R204" s="268">
        <f t="shared" ref="R204" si="250">(COUNTIF(R184:R203,"=F")+(COUNTIF(R184:R203,"=FP"))+(COUNTIF(R184:R203,"=SI")+(0.5*(COUNTIF(R184:R203,"=P")))))</f>
        <v>0</v>
      </c>
      <c r="S204" s="268">
        <f t="shared" ref="S204" si="251">(COUNTIF(S184:S203,"=F")+(COUNTIF(S184:S203,"=FP"))+(COUNTIF(S184:S203,"=SI")+(0.5*(COUNTIF(S184:S203,"=P")))))</f>
        <v>0</v>
      </c>
      <c r="T204" s="268">
        <f t="shared" ref="T204" si="252">(COUNTIF(T184:T203,"=F")+(COUNTIF(T184:T203,"=FP"))+(COUNTIF(T184:T203,"=SI")+(0.5*(COUNTIF(T184:T203,"=P")))))</f>
        <v>0</v>
      </c>
      <c r="U204" s="268">
        <f t="shared" ref="U204" si="253">(COUNTIF(U184:U203,"=F")+(COUNTIF(U184:U203,"=FP"))+(COUNTIF(U184:U203,"=SI")+(0.5*(COUNTIF(U184:U203,"=P")))))</f>
        <v>0</v>
      </c>
      <c r="V204" s="268">
        <f t="shared" ref="V204" si="254">(COUNTIF(V184:V203,"=F")+(COUNTIF(V184:V203,"=FP"))+(COUNTIF(V184:V203,"=SI")+(0.5*(COUNTIF(V184:V203,"=P")))))</f>
        <v>0</v>
      </c>
      <c r="W204" s="268">
        <f t="shared" ref="W204" si="255">(COUNTIF(W184:W203,"=F")+(COUNTIF(W184:W203,"=FP"))+(COUNTIF(W184:W203,"=SI")+(0.5*(COUNTIF(W184:W203,"=P")))))</f>
        <v>0</v>
      </c>
      <c r="X204" s="268">
        <f t="shared" ref="X204" si="256">(COUNTIF(X184:X203,"=F")+(COUNTIF(X184:X203,"=FP"))+(COUNTIF(X184:X203,"=SI")+(0.5*(COUNTIF(X184:X203,"=P")))))</f>
        <v>0</v>
      </c>
      <c r="Y204" s="268">
        <f t="shared" ref="Y204" si="257">(COUNTIF(Y184:Y203,"=F")+(COUNTIF(Y184:Y203,"=FP"))+(COUNTIF(Y184:Y203,"=SI")+(0.5*(COUNTIF(Y184:Y203,"=P")))))</f>
        <v>0</v>
      </c>
      <c r="Z204" s="268">
        <f t="shared" ref="Z204" si="258">(COUNTIF(Z184:Z203,"=F")+(COUNTIF(Z184:Z203,"=FP"))+(COUNTIF(Z184:Z203,"=SI")+(0.5*(COUNTIF(Z184:Z203,"=P")))))</f>
        <v>0</v>
      </c>
      <c r="AA204" s="268">
        <f t="shared" ref="AA204" si="259">(COUNTIF(AA184:AA203,"=F")+(COUNTIF(AA184:AA203,"=FP"))+(COUNTIF(AA184:AA203,"=SI")+(0.5*(COUNTIF(AA184:AA203,"=P")))))</f>
        <v>0</v>
      </c>
      <c r="AB204" s="268">
        <f t="shared" ref="AB204" si="260">(COUNTIF(AB184:AB203,"=F")+(COUNTIF(AB184:AB203,"=FP"))+(COUNTIF(AB184:AB203,"=SI")+(0.5*(COUNTIF(AB184:AB203,"=P")))))</f>
        <v>0</v>
      </c>
      <c r="AC204" s="268">
        <f t="shared" ref="AC204" si="261">(COUNTIF(AC184:AC203,"=F")+(COUNTIF(AC184:AC203,"=FP"))+(COUNTIF(AC184:AC203,"=SI")+(0.5*(COUNTIF(AC184:AC203,"=P")))))</f>
        <v>0</v>
      </c>
      <c r="AD204" s="268">
        <f t="shared" ref="AD204" si="262">(COUNTIF(AD184:AD203,"=F")+(COUNTIF(AD184:AD203,"=FP"))+(COUNTIF(AD184:AD203,"=SI")+(0.5*(COUNTIF(AD184:AD203,"=P")))))</f>
        <v>0</v>
      </c>
      <c r="AE204" s="268">
        <f t="shared" ref="AE204" si="263">(COUNTIF(AE184:AE203,"=F")+(COUNTIF(AE184:AE203,"=FP"))+(COUNTIF(AE184:AE203,"=SI")+(0.5*(COUNTIF(AE184:AE203,"=P")))))</f>
        <v>0</v>
      </c>
      <c r="AF204" s="268">
        <f t="shared" ref="AF204" si="264">(COUNTIF(AF184:AF203,"=F")+(COUNTIF(AF184:AF203,"=FP"))+(COUNTIF(AF184:AF203,"=SI")+(0.5*(COUNTIF(AF184:AF203,"=P")))))</f>
        <v>0</v>
      </c>
      <c r="AG204" s="268">
        <f t="shared" ref="AG204" si="265">(COUNTIF(AG184:AG203,"=F")+(COUNTIF(AG184:AG203,"=FP"))+(COUNTIF(AG184:AG203,"=SI")+(0.5*(COUNTIF(AG184:AG203,"=P")))))</f>
        <v>0</v>
      </c>
      <c r="AH204" s="268">
        <f t="shared" ref="AH204" si="266">(COUNTIF(AH184:AH203,"=F")+(COUNTIF(AH184:AH203,"=FP"))+(COUNTIF(AH184:AH203,"=SI")+(0.5*(COUNTIF(AH184:AH203,"=P")))))</f>
        <v>0</v>
      </c>
      <c r="AI204" s="268">
        <f t="shared" ref="AI204" si="267">(COUNTIF(AI184:AI203,"=F")+(COUNTIF(AI184:AI203,"=FP"))+(COUNTIF(AI184:AI203,"=SI")+(0.5*(COUNTIF(AI184:AI203,"=P")))))</f>
        <v>0</v>
      </c>
      <c r="AJ204" s="269">
        <f>IF((SUM(E204:AI204)=SUM(AJ184:AJ203)),SUM(AJ184:AJ203),"Error")</f>
        <v>0</v>
      </c>
    </row>
    <row r="205" spans="1:36" ht="16.2" x14ac:dyDescent="0.25">
      <c r="A205" s="239">
        <f>A203+1</f>
        <v>181</v>
      </c>
      <c r="B205" s="275">
        <f>'Children''s Name List'!B182</f>
        <v>0</v>
      </c>
      <c r="C205" s="277">
        <f>'Children''s Name List'!C182</f>
        <v>0</v>
      </c>
      <c r="D205" s="277">
        <f>'Children''s Name List'!D182</f>
        <v>0</v>
      </c>
      <c r="E205" s="242"/>
      <c r="F205" s="242"/>
      <c r="G205" s="242"/>
      <c r="H205" s="242"/>
      <c r="I205" s="242"/>
      <c r="J205" s="242"/>
      <c r="K205" s="242"/>
      <c r="L205" s="242"/>
      <c r="M205" s="242"/>
      <c r="N205" s="242"/>
      <c r="O205" s="242"/>
      <c r="P205" s="242"/>
      <c r="Q205" s="242"/>
      <c r="R205" s="242"/>
      <c r="S205" s="242"/>
      <c r="T205" s="242"/>
      <c r="U205" s="242"/>
      <c r="V205" s="242"/>
      <c r="W205" s="242"/>
      <c r="X205" s="242"/>
      <c r="Y205" s="242"/>
      <c r="Z205" s="242"/>
      <c r="AA205" s="242"/>
      <c r="AB205" s="242"/>
      <c r="AC205" s="242"/>
      <c r="AD205" s="242"/>
      <c r="AE205" s="242"/>
      <c r="AF205" s="242"/>
      <c r="AG205" s="242"/>
      <c r="AH205" s="242"/>
      <c r="AI205" s="242"/>
      <c r="AJ205" s="243">
        <f t="shared" ref="AJ205:AJ224" si="268">IF(C205="N","N/A",(COUNTIF(E205:AI205,"=F"))+(COUNTIF(E205:AI205,"=FP"))+(COUNTIF(E205:AI205,"=SI"))+((0.5*(COUNTIF(E205:AI205,"=P")))))</f>
        <v>0</v>
      </c>
    </row>
    <row r="206" spans="1:36" ht="16.2" x14ac:dyDescent="0.25">
      <c r="A206" s="246">
        <f>A205+1</f>
        <v>182</v>
      </c>
      <c r="B206" s="275">
        <f>'Children''s Name List'!B183</f>
        <v>0</v>
      </c>
      <c r="C206" s="277">
        <f>'Children''s Name List'!C183</f>
        <v>0</v>
      </c>
      <c r="D206" s="277">
        <f>'Children''s Name List'!D183</f>
        <v>0</v>
      </c>
      <c r="E206" s="242"/>
      <c r="F206" s="242"/>
      <c r="G206" s="242"/>
      <c r="H206" s="242"/>
      <c r="I206" s="242"/>
      <c r="J206" s="242"/>
      <c r="K206" s="242"/>
      <c r="L206" s="242"/>
      <c r="M206" s="242"/>
      <c r="N206" s="242"/>
      <c r="O206" s="242"/>
      <c r="P206" s="242"/>
      <c r="Q206" s="242"/>
      <c r="R206" s="242"/>
      <c r="S206" s="242"/>
      <c r="T206" s="242"/>
      <c r="U206" s="242"/>
      <c r="V206" s="242"/>
      <c r="W206" s="242"/>
      <c r="X206" s="242"/>
      <c r="Y206" s="242"/>
      <c r="Z206" s="242"/>
      <c r="AA206" s="242"/>
      <c r="AB206" s="242"/>
      <c r="AC206" s="242"/>
      <c r="AD206" s="242"/>
      <c r="AE206" s="242"/>
      <c r="AF206" s="242"/>
      <c r="AG206" s="242"/>
      <c r="AH206" s="242"/>
      <c r="AI206" s="242"/>
      <c r="AJ206" s="243">
        <f t="shared" si="268"/>
        <v>0</v>
      </c>
    </row>
    <row r="207" spans="1:36" ht="16.2" x14ac:dyDescent="0.25">
      <c r="A207" s="246">
        <f t="shared" ref="A207:A224" si="269">A206+1</f>
        <v>183</v>
      </c>
      <c r="B207" s="275">
        <f>'Children''s Name List'!B184</f>
        <v>0</v>
      </c>
      <c r="C207" s="277">
        <f>'Children''s Name List'!C184</f>
        <v>0</v>
      </c>
      <c r="D207" s="277">
        <f>'Children''s Name List'!D184</f>
        <v>0</v>
      </c>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c r="AA207" s="242"/>
      <c r="AB207" s="242"/>
      <c r="AC207" s="242"/>
      <c r="AD207" s="242"/>
      <c r="AE207" s="242"/>
      <c r="AF207" s="242"/>
      <c r="AG207" s="242"/>
      <c r="AH207" s="242"/>
      <c r="AI207" s="242"/>
      <c r="AJ207" s="243">
        <f t="shared" si="268"/>
        <v>0</v>
      </c>
    </row>
    <row r="208" spans="1:36" ht="16.2" x14ac:dyDescent="0.25">
      <c r="A208" s="246">
        <f t="shared" si="269"/>
        <v>184</v>
      </c>
      <c r="B208" s="275">
        <f>'Children''s Name List'!B185</f>
        <v>0</v>
      </c>
      <c r="C208" s="277">
        <f>'Children''s Name List'!C185</f>
        <v>0</v>
      </c>
      <c r="D208" s="277">
        <f>'Children''s Name List'!D185</f>
        <v>0</v>
      </c>
      <c r="E208" s="242"/>
      <c r="F208" s="242"/>
      <c r="G208" s="242"/>
      <c r="H208" s="242"/>
      <c r="I208" s="242"/>
      <c r="J208" s="242"/>
      <c r="K208" s="242"/>
      <c r="L208" s="242"/>
      <c r="M208" s="242"/>
      <c r="N208" s="242"/>
      <c r="O208" s="242"/>
      <c r="P208" s="242"/>
      <c r="Q208" s="242"/>
      <c r="R208" s="242"/>
      <c r="S208" s="242"/>
      <c r="T208" s="242"/>
      <c r="U208" s="242"/>
      <c r="V208" s="242"/>
      <c r="W208" s="242"/>
      <c r="X208" s="242"/>
      <c r="Y208" s="242"/>
      <c r="Z208" s="242"/>
      <c r="AA208" s="242"/>
      <c r="AB208" s="242"/>
      <c r="AC208" s="242"/>
      <c r="AD208" s="242"/>
      <c r="AE208" s="242"/>
      <c r="AF208" s="242"/>
      <c r="AG208" s="242"/>
      <c r="AH208" s="242"/>
      <c r="AI208" s="242"/>
      <c r="AJ208" s="243">
        <f t="shared" si="268"/>
        <v>0</v>
      </c>
    </row>
    <row r="209" spans="1:36" ht="16.2" x14ac:dyDescent="0.25">
      <c r="A209" s="246">
        <f t="shared" si="269"/>
        <v>185</v>
      </c>
      <c r="B209" s="275">
        <f>'Children''s Name List'!B186</f>
        <v>0</v>
      </c>
      <c r="C209" s="277">
        <f>'Children''s Name List'!C186</f>
        <v>0</v>
      </c>
      <c r="D209" s="277">
        <f>'Children''s Name List'!D186</f>
        <v>0</v>
      </c>
      <c r="E209" s="242"/>
      <c r="F209" s="242"/>
      <c r="G209" s="242"/>
      <c r="H209" s="242"/>
      <c r="I209" s="242"/>
      <c r="J209" s="242"/>
      <c r="K209" s="242"/>
      <c r="L209" s="242"/>
      <c r="M209" s="242"/>
      <c r="N209" s="242"/>
      <c r="O209" s="242"/>
      <c r="P209" s="242"/>
      <c r="Q209" s="242"/>
      <c r="R209" s="242"/>
      <c r="S209" s="242"/>
      <c r="T209" s="242"/>
      <c r="U209" s="242"/>
      <c r="V209" s="242"/>
      <c r="W209" s="242"/>
      <c r="X209" s="242"/>
      <c r="Y209" s="242"/>
      <c r="Z209" s="242"/>
      <c r="AA209" s="242"/>
      <c r="AB209" s="242"/>
      <c r="AC209" s="242"/>
      <c r="AD209" s="242"/>
      <c r="AE209" s="242"/>
      <c r="AF209" s="242"/>
      <c r="AG209" s="242"/>
      <c r="AH209" s="242"/>
      <c r="AI209" s="242"/>
      <c r="AJ209" s="243">
        <f t="shared" si="268"/>
        <v>0</v>
      </c>
    </row>
    <row r="210" spans="1:36" ht="16.2" x14ac:dyDescent="0.25">
      <c r="A210" s="246">
        <f t="shared" si="269"/>
        <v>186</v>
      </c>
      <c r="B210" s="275">
        <f>'Children''s Name List'!B187</f>
        <v>0</v>
      </c>
      <c r="C210" s="277">
        <f>'Children''s Name List'!C187</f>
        <v>0</v>
      </c>
      <c r="D210" s="277">
        <f>'Children''s Name List'!D187</f>
        <v>0</v>
      </c>
      <c r="E210" s="242"/>
      <c r="F210" s="242"/>
      <c r="G210" s="242"/>
      <c r="H210" s="242"/>
      <c r="I210" s="242"/>
      <c r="J210" s="242"/>
      <c r="K210" s="242"/>
      <c r="L210" s="242"/>
      <c r="M210" s="242"/>
      <c r="N210" s="242"/>
      <c r="O210" s="242"/>
      <c r="P210" s="242"/>
      <c r="Q210" s="242"/>
      <c r="R210" s="242"/>
      <c r="S210" s="242"/>
      <c r="T210" s="242"/>
      <c r="U210" s="242"/>
      <c r="V210" s="242"/>
      <c r="W210" s="242"/>
      <c r="X210" s="242"/>
      <c r="Y210" s="242"/>
      <c r="Z210" s="242"/>
      <c r="AA210" s="242"/>
      <c r="AB210" s="242"/>
      <c r="AC210" s="242"/>
      <c r="AD210" s="242"/>
      <c r="AE210" s="242"/>
      <c r="AF210" s="242"/>
      <c r="AG210" s="242"/>
      <c r="AH210" s="242"/>
      <c r="AI210" s="242"/>
      <c r="AJ210" s="243">
        <f t="shared" si="268"/>
        <v>0</v>
      </c>
    </row>
    <row r="211" spans="1:36" ht="16.2" x14ac:dyDescent="0.25">
      <c r="A211" s="246">
        <f>A210+1</f>
        <v>187</v>
      </c>
      <c r="B211" s="275">
        <f>'Children''s Name List'!B188</f>
        <v>0</v>
      </c>
      <c r="C211" s="277">
        <f>'Children''s Name List'!C188</f>
        <v>0</v>
      </c>
      <c r="D211" s="277">
        <f>'Children''s Name List'!D188</f>
        <v>0</v>
      </c>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3">
        <f t="shared" si="268"/>
        <v>0</v>
      </c>
    </row>
    <row r="212" spans="1:36" ht="16.2" x14ac:dyDescent="0.25">
      <c r="A212" s="246">
        <f t="shared" si="269"/>
        <v>188</v>
      </c>
      <c r="B212" s="275">
        <f>'Children''s Name List'!B189</f>
        <v>0</v>
      </c>
      <c r="C212" s="277">
        <f>'Children''s Name List'!C189</f>
        <v>0</v>
      </c>
      <c r="D212" s="277">
        <f>'Children''s Name List'!D189</f>
        <v>0</v>
      </c>
      <c r="E212" s="242"/>
      <c r="F212" s="242"/>
      <c r="G212" s="242"/>
      <c r="H212" s="242"/>
      <c r="I212" s="242"/>
      <c r="J212" s="242"/>
      <c r="K212" s="242"/>
      <c r="L212" s="242"/>
      <c r="M212" s="242"/>
      <c r="N212" s="242"/>
      <c r="O212" s="242"/>
      <c r="P212" s="242"/>
      <c r="Q212" s="242"/>
      <c r="R212" s="242"/>
      <c r="S212" s="242"/>
      <c r="T212" s="242"/>
      <c r="U212" s="242"/>
      <c r="V212" s="242"/>
      <c r="W212" s="242"/>
      <c r="X212" s="242"/>
      <c r="Y212" s="242"/>
      <c r="Z212" s="242"/>
      <c r="AA212" s="242"/>
      <c r="AB212" s="242"/>
      <c r="AC212" s="242"/>
      <c r="AD212" s="242"/>
      <c r="AE212" s="242"/>
      <c r="AF212" s="242"/>
      <c r="AG212" s="242"/>
      <c r="AH212" s="242"/>
      <c r="AI212" s="242"/>
      <c r="AJ212" s="243">
        <f t="shared" si="268"/>
        <v>0</v>
      </c>
    </row>
    <row r="213" spans="1:36" ht="16.2" x14ac:dyDescent="0.25">
      <c r="A213" s="246">
        <f t="shared" si="269"/>
        <v>189</v>
      </c>
      <c r="B213" s="275">
        <f>'Children''s Name List'!B190</f>
        <v>0</v>
      </c>
      <c r="C213" s="277">
        <f>'Children''s Name List'!C190</f>
        <v>0</v>
      </c>
      <c r="D213" s="277">
        <f>'Children''s Name List'!D190</f>
        <v>0</v>
      </c>
      <c r="E213" s="242"/>
      <c r="F213" s="242"/>
      <c r="G213" s="242"/>
      <c r="H213" s="242"/>
      <c r="I213" s="242"/>
      <c r="J213" s="242"/>
      <c r="K213" s="242"/>
      <c r="L213" s="242"/>
      <c r="M213" s="242"/>
      <c r="N213" s="242"/>
      <c r="O213" s="242"/>
      <c r="P213" s="242"/>
      <c r="Q213" s="242"/>
      <c r="R213" s="242"/>
      <c r="S213" s="242"/>
      <c r="T213" s="242"/>
      <c r="U213" s="242"/>
      <c r="V213" s="242"/>
      <c r="W213" s="242"/>
      <c r="X213" s="242"/>
      <c r="Y213" s="242"/>
      <c r="Z213" s="242"/>
      <c r="AA213" s="242"/>
      <c r="AB213" s="242"/>
      <c r="AC213" s="242"/>
      <c r="AD213" s="242"/>
      <c r="AE213" s="242"/>
      <c r="AF213" s="242"/>
      <c r="AG213" s="242"/>
      <c r="AH213" s="242"/>
      <c r="AI213" s="242"/>
      <c r="AJ213" s="243">
        <f t="shared" si="268"/>
        <v>0</v>
      </c>
    </row>
    <row r="214" spans="1:36" ht="16.2" x14ac:dyDescent="0.25">
      <c r="A214" s="272">
        <f t="shared" si="269"/>
        <v>190</v>
      </c>
      <c r="B214" s="275">
        <f>'Children''s Name List'!B191</f>
        <v>0</v>
      </c>
      <c r="C214" s="277">
        <f>'Children''s Name List'!C191</f>
        <v>0</v>
      </c>
      <c r="D214" s="277">
        <f>'Children''s Name List'!D191</f>
        <v>0</v>
      </c>
      <c r="E214" s="242"/>
      <c r="F214" s="242"/>
      <c r="G214" s="242"/>
      <c r="H214" s="242"/>
      <c r="I214" s="242"/>
      <c r="J214" s="242"/>
      <c r="K214" s="242"/>
      <c r="L214" s="242"/>
      <c r="M214" s="242"/>
      <c r="N214" s="242"/>
      <c r="O214" s="242"/>
      <c r="P214" s="242"/>
      <c r="Q214" s="242"/>
      <c r="R214" s="242"/>
      <c r="S214" s="242"/>
      <c r="T214" s="242"/>
      <c r="U214" s="242"/>
      <c r="V214" s="242"/>
      <c r="W214" s="242"/>
      <c r="X214" s="242"/>
      <c r="Y214" s="242"/>
      <c r="Z214" s="242"/>
      <c r="AA214" s="242"/>
      <c r="AB214" s="242"/>
      <c r="AC214" s="242"/>
      <c r="AD214" s="242"/>
      <c r="AE214" s="242"/>
      <c r="AF214" s="242"/>
      <c r="AG214" s="242"/>
      <c r="AH214" s="242"/>
      <c r="AI214" s="242"/>
      <c r="AJ214" s="243">
        <f t="shared" si="268"/>
        <v>0</v>
      </c>
    </row>
    <row r="215" spans="1:36" ht="16.2" x14ac:dyDescent="0.25">
      <c r="A215" s="239">
        <f t="shared" si="269"/>
        <v>191</v>
      </c>
      <c r="B215" s="275">
        <f>'Children''s Name List'!B192</f>
        <v>0</v>
      </c>
      <c r="C215" s="277">
        <f>'Children''s Name List'!C192</f>
        <v>0</v>
      </c>
      <c r="D215" s="277">
        <f>'Children''s Name List'!D192</f>
        <v>0</v>
      </c>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3">
        <f t="shared" si="268"/>
        <v>0</v>
      </c>
    </row>
    <row r="216" spans="1:36" ht="16.2" x14ac:dyDescent="0.25">
      <c r="A216" s="239">
        <f t="shared" si="269"/>
        <v>192</v>
      </c>
      <c r="B216" s="275">
        <f>'Children''s Name List'!B193</f>
        <v>0</v>
      </c>
      <c r="C216" s="277">
        <f>'Children''s Name List'!C193</f>
        <v>0</v>
      </c>
      <c r="D216" s="277">
        <f>'Children''s Name List'!D193</f>
        <v>0</v>
      </c>
      <c r="E216" s="242"/>
      <c r="F216" s="242"/>
      <c r="G216" s="242"/>
      <c r="H216" s="242"/>
      <c r="I216" s="242"/>
      <c r="J216" s="242"/>
      <c r="K216" s="242"/>
      <c r="L216" s="242"/>
      <c r="M216" s="242"/>
      <c r="N216" s="242"/>
      <c r="O216" s="242"/>
      <c r="P216" s="242"/>
      <c r="Q216" s="242"/>
      <c r="R216" s="242"/>
      <c r="S216" s="242"/>
      <c r="T216" s="242"/>
      <c r="U216" s="242"/>
      <c r="V216" s="242"/>
      <c r="W216" s="242"/>
      <c r="X216" s="242"/>
      <c r="Y216" s="242"/>
      <c r="Z216" s="242"/>
      <c r="AA216" s="242"/>
      <c r="AB216" s="242"/>
      <c r="AC216" s="242"/>
      <c r="AD216" s="242"/>
      <c r="AE216" s="242"/>
      <c r="AF216" s="242"/>
      <c r="AG216" s="242"/>
      <c r="AH216" s="242"/>
      <c r="AI216" s="242"/>
      <c r="AJ216" s="243">
        <f t="shared" si="268"/>
        <v>0</v>
      </c>
    </row>
    <row r="217" spans="1:36" ht="16.2" x14ac:dyDescent="0.25">
      <c r="A217" s="239">
        <f t="shared" si="269"/>
        <v>193</v>
      </c>
      <c r="B217" s="275">
        <f>'Children''s Name List'!B194</f>
        <v>0</v>
      </c>
      <c r="C217" s="277">
        <f>'Children''s Name List'!C194</f>
        <v>0</v>
      </c>
      <c r="D217" s="277">
        <f>'Children''s Name List'!D194</f>
        <v>0</v>
      </c>
      <c r="E217" s="242"/>
      <c r="F217" s="242"/>
      <c r="G217" s="242"/>
      <c r="H217" s="242"/>
      <c r="I217" s="242"/>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242"/>
      <c r="AF217" s="242"/>
      <c r="AG217" s="242"/>
      <c r="AH217" s="242"/>
      <c r="AI217" s="242"/>
      <c r="AJ217" s="243">
        <f t="shared" si="268"/>
        <v>0</v>
      </c>
    </row>
    <row r="218" spans="1:36" ht="15" customHeight="1" x14ac:dyDescent="0.25">
      <c r="A218" s="239">
        <f t="shared" si="269"/>
        <v>194</v>
      </c>
      <c r="B218" s="275">
        <f>'Children''s Name List'!B195</f>
        <v>0</v>
      </c>
      <c r="C218" s="277">
        <f>'Children''s Name List'!C195</f>
        <v>0</v>
      </c>
      <c r="D218" s="277">
        <f>'Children''s Name List'!D195</f>
        <v>0</v>
      </c>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3">
        <f t="shared" si="268"/>
        <v>0</v>
      </c>
    </row>
    <row r="219" spans="1:36" ht="16.2" x14ac:dyDescent="0.25">
      <c r="A219" s="239">
        <f t="shared" si="269"/>
        <v>195</v>
      </c>
      <c r="B219" s="275">
        <f>'Children''s Name List'!B196</f>
        <v>0</v>
      </c>
      <c r="C219" s="277">
        <f>'Children''s Name List'!C196</f>
        <v>0</v>
      </c>
      <c r="D219" s="277">
        <f>'Children''s Name List'!D196</f>
        <v>0</v>
      </c>
      <c r="E219" s="242"/>
      <c r="F219" s="242"/>
      <c r="G219" s="242"/>
      <c r="H219" s="242"/>
      <c r="I219" s="242"/>
      <c r="J219" s="242"/>
      <c r="K219" s="242"/>
      <c r="L219" s="242"/>
      <c r="M219" s="242"/>
      <c r="N219" s="242"/>
      <c r="O219" s="242"/>
      <c r="P219" s="242"/>
      <c r="Q219" s="242"/>
      <c r="R219" s="242"/>
      <c r="S219" s="242"/>
      <c r="T219" s="242"/>
      <c r="U219" s="242"/>
      <c r="V219" s="242"/>
      <c r="W219" s="242"/>
      <c r="X219" s="242"/>
      <c r="Y219" s="242"/>
      <c r="Z219" s="242"/>
      <c r="AA219" s="242"/>
      <c r="AB219" s="242"/>
      <c r="AC219" s="242"/>
      <c r="AD219" s="242"/>
      <c r="AE219" s="242"/>
      <c r="AF219" s="242"/>
      <c r="AG219" s="242"/>
      <c r="AH219" s="242"/>
      <c r="AI219" s="242"/>
      <c r="AJ219" s="243">
        <f t="shared" si="268"/>
        <v>0</v>
      </c>
    </row>
    <row r="220" spans="1:36" ht="16.2" x14ac:dyDescent="0.25">
      <c r="A220" s="239">
        <f t="shared" si="269"/>
        <v>196</v>
      </c>
      <c r="B220" s="275">
        <f>'Children''s Name List'!B197</f>
        <v>0</v>
      </c>
      <c r="C220" s="277">
        <f>'Children''s Name List'!C197</f>
        <v>0</v>
      </c>
      <c r="D220" s="277">
        <f>'Children''s Name List'!D197</f>
        <v>0</v>
      </c>
      <c r="E220" s="242"/>
      <c r="F220" s="242"/>
      <c r="G220" s="242"/>
      <c r="H220" s="242"/>
      <c r="I220" s="242"/>
      <c r="J220" s="242"/>
      <c r="K220" s="242"/>
      <c r="L220" s="242"/>
      <c r="M220" s="242"/>
      <c r="N220" s="242"/>
      <c r="O220" s="242"/>
      <c r="P220" s="242"/>
      <c r="Q220" s="242"/>
      <c r="R220" s="242"/>
      <c r="S220" s="242"/>
      <c r="T220" s="242"/>
      <c r="U220" s="242"/>
      <c r="V220" s="242"/>
      <c r="W220" s="242"/>
      <c r="X220" s="242"/>
      <c r="Y220" s="242"/>
      <c r="Z220" s="242"/>
      <c r="AA220" s="242"/>
      <c r="AB220" s="242"/>
      <c r="AC220" s="242"/>
      <c r="AD220" s="242"/>
      <c r="AE220" s="242"/>
      <c r="AF220" s="242"/>
      <c r="AG220" s="242"/>
      <c r="AH220" s="242"/>
      <c r="AI220" s="242"/>
      <c r="AJ220" s="243">
        <f t="shared" si="268"/>
        <v>0</v>
      </c>
    </row>
    <row r="221" spans="1:36" ht="16.2" x14ac:dyDescent="0.25">
      <c r="A221" s="239">
        <f t="shared" si="269"/>
        <v>197</v>
      </c>
      <c r="B221" s="275">
        <f>'Children''s Name List'!B198</f>
        <v>0</v>
      </c>
      <c r="C221" s="277">
        <f>'Children''s Name List'!C198</f>
        <v>0</v>
      </c>
      <c r="D221" s="277">
        <f>'Children''s Name List'!D198</f>
        <v>0</v>
      </c>
      <c r="E221" s="242"/>
      <c r="F221" s="242"/>
      <c r="G221" s="242"/>
      <c r="H221" s="242"/>
      <c r="I221" s="242"/>
      <c r="J221" s="242"/>
      <c r="K221" s="242"/>
      <c r="L221" s="242"/>
      <c r="M221" s="242"/>
      <c r="N221" s="242"/>
      <c r="O221" s="242"/>
      <c r="P221" s="242"/>
      <c r="Q221" s="242"/>
      <c r="R221" s="242"/>
      <c r="S221" s="242"/>
      <c r="T221" s="242"/>
      <c r="U221" s="242"/>
      <c r="V221" s="242"/>
      <c r="W221" s="242"/>
      <c r="X221" s="242"/>
      <c r="Y221" s="242"/>
      <c r="Z221" s="242"/>
      <c r="AA221" s="242"/>
      <c r="AB221" s="242"/>
      <c r="AC221" s="242"/>
      <c r="AD221" s="242"/>
      <c r="AE221" s="242"/>
      <c r="AF221" s="242"/>
      <c r="AG221" s="242"/>
      <c r="AH221" s="242"/>
      <c r="AI221" s="242"/>
      <c r="AJ221" s="243">
        <f t="shared" si="268"/>
        <v>0</v>
      </c>
    </row>
    <row r="222" spans="1:36" ht="16.2" x14ac:dyDescent="0.25">
      <c r="A222" s="239">
        <f t="shared" si="269"/>
        <v>198</v>
      </c>
      <c r="B222" s="275">
        <f>'Children''s Name List'!B199</f>
        <v>0</v>
      </c>
      <c r="C222" s="277">
        <f>'Children''s Name List'!C199</f>
        <v>0</v>
      </c>
      <c r="D222" s="277">
        <f>'Children''s Name List'!D199</f>
        <v>0</v>
      </c>
      <c r="E222" s="242"/>
      <c r="F222" s="242"/>
      <c r="G222" s="242"/>
      <c r="H222" s="242"/>
      <c r="I222" s="242"/>
      <c r="J222" s="242"/>
      <c r="K222" s="242"/>
      <c r="L222" s="242"/>
      <c r="M222" s="242"/>
      <c r="N222" s="242"/>
      <c r="O222" s="242"/>
      <c r="P222" s="242"/>
      <c r="Q222" s="242"/>
      <c r="R222" s="242"/>
      <c r="S222" s="242"/>
      <c r="T222" s="242"/>
      <c r="U222" s="242"/>
      <c r="V222" s="242"/>
      <c r="W222" s="242"/>
      <c r="X222" s="242"/>
      <c r="Y222" s="242"/>
      <c r="Z222" s="242"/>
      <c r="AA222" s="242"/>
      <c r="AB222" s="242"/>
      <c r="AC222" s="242"/>
      <c r="AD222" s="242"/>
      <c r="AE222" s="242"/>
      <c r="AF222" s="242"/>
      <c r="AG222" s="242"/>
      <c r="AH222" s="242"/>
      <c r="AI222" s="242"/>
      <c r="AJ222" s="243">
        <f t="shared" si="268"/>
        <v>0</v>
      </c>
    </row>
    <row r="223" spans="1:36" ht="16.2" x14ac:dyDescent="0.25">
      <c r="A223" s="239">
        <f t="shared" si="269"/>
        <v>199</v>
      </c>
      <c r="B223" s="275">
        <f>'Children''s Name List'!B200</f>
        <v>0</v>
      </c>
      <c r="C223" s="277">
        <f>'Children''s Name List'!C200</f>
        <v>0</v>
      </c>
      <c r="D223" s="277">
        <f>'Children''s Name List'!D200</f>
        <v>0</v>
      </c>
      <c r="E223" s="242"/>
      <c r="F223" s="242"/>
      <c r="G223" s="242"/>
      <c r="H223" s="242"/>
      <c r="I223" s="242"/>
      <c r="J223" s="242"/>
      <c r="K223" s="242"/>
      <c r="L223" s="242"/>
      <c r="M223" s="242"/>
      <c r="N223" s="242"/>
      <c r="O223" s="242"/>
      <c r="P223" s="242"/>
      <c r="Q223" s="242"/>
      <c r="R223" s="242"/>
      <c r="S223" s="242"/>
      <c r="T223" s="242"/>
      <c r="U223" s="242"/>
      <c r="V223" s="242"/>
      <c r="W223" s="242"/>
      <c r="X223" s="242"/>
      <c r="Y223" s="242"/>
      <c r="Z223" s="242"/>
      <c r="AA223" s="242"/>
      <c r="AB223" s="242"/>
      <c r="AC223" s="242"/>
      <c r="AD223" s="242"/>
      <c r="AE223" s="242"/>
      <c r="AF223" s="242"/>
      <c r="AG223" s="242"/>
      <c r="AH223" s="242"/>
      <c r="AI223" s="242"/>
      <c r="AJ223" s="243">
        <f t="shared" si="268"/>
        <v>0</v>
      </c>
    </row>
    <row r="224" spans="1:36" ht="16.2" x14ac:dyDescent="0.25">
      <c r="A224" s="239">
        <f t="shared" si="269"/>
        <v>200</v>
      </c>
      <c r="B224" s="275">
        <f>'Children''s Name List'!B201</f>
        <v>0</v>
      </c>
      <c r="C224" s="277">
        <f>'Children''s Name List'!C201</f>
        <v>0</v>
      </c>
      <c r="D224" s="277">
        <f>'Children''s Name List'!D201</f>
        <v>0</v>
      </c>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3">
        <f t="shared" si="268"/>
        <v>0</v>
      </c>
    </row>
    <row r="225" spans="1:36" ht="28.5" customHeight="1" x14ac:dyDescent="0.25">
      <c r="A225" s="517" t="s">
        <v>447</v>
      </c>
      <c r="B225" s="517"/>
      <c r="C225" s="267"/>
      <c r="D225" s="267"/>
      <c r="E225" s="268">
        <f>(COUNTIF(E205:E224,"=F")+(COUNTIF(E205:E224,"=FP"))+(COUNTIF(E205:E224,"=SI")+(0.5*(COUNTIF(E205:E224,"=P")))))</f>
        <v>0</v>
      </c>
      <c r="F225" s="268">
        <f t="shared" ref="F225" si="270">(COUNTIF(F205:F224,"=F")+(COUNTIF(F205:F224,"=FP"))+(COUNTIF(F205:F224,"=SI")+(0.5*(COUNTIF(F205:F224,"=P")))))</f>
        <v>0</v>
      </c>
      <c r="G225" s="268">
        <f t="shared" ref="G225" si="271">(COUNTIF(G205:G224,"=F")+(COUNTIF(G205:G224,"=FP"))+(COUNTIF(G205:G224,"=SI")+(0.5*(COUNTIF(G205:G224,"=P")))))</f>
        <v>0</v>
      </c>
      <c r="H225" s="268">
        <f t="shared" ref="H225" si="272">(COUNTIF(H205:H224,"=F")+(COUNTIF(H205:H224,"=FP"))+(COUNTIF(H205:H224,"=SI")+(0.5*(COUNTIF(H205:H224,"=P")))))</f>
        <v>0</v>
      </c>
      <c r="I225" s="268">
        <f t="shared" ref="I225" si="273">(COUNTIF(I205:I224,"=F")+(COUNTIF(I205:I224,"=FP"))+(COUNTIF(I205:I224,"=SI")+(0.5*(COUNTIF(I205:I224,"=P")))))</f>
        <v>0</v>
      </c>
      <c r="J225" s="268">
        <f t="shared" ref="J225" si="274">(COUNTIF(J205:J224,"=F")+(COUNTIF(J205:J224,"=FP"))+(COUNTIF(J205:J224,"=SI")+(0.5*(COUNTIF(J205:J224,"=P")))))</f>
        <v>0</v>
      </c>
      <c r="K225" s="268">
        <f t="shared" ref="K225" si="275">(COUNTIF(K205:K224,"=F")+(COUNTIF(K205:K224,"=FP"))+(COUNTIF(K205:K224,"=SI")+(0.5*(COUNTIF(K205:K224,"=P")))))</f>
        <v>0</v>
      </c>
      <c r="L225" s="268">
        <f t="shared" ref="L225" si="276">(COUNTIF(L205:L224,"=F")+(COUNTIF(L205:L224,"=FP"))+(COUNTIF(L205:L224,"=SI")+(0.5*(COUNTIF(L205:L224,"=P")))))</f>
        <v>0</v>
      </c>
      <c r="M225" s="268">
        <f t="shared" ref="M225" si="277">(COUNTIF(M205:M224,"=F")+(COUNTIF(M205:M224,"=FP"))+(COUNTIF(M205:M224,"=SI")+(0.5*(COUNTIF(M205:M224,"=P")))))</f>
        <v>0</v>
      </c>
      <c r="N225" s="268">
        <f t="shared" ref="N225" si="278">(COUNTIF(N205:N224,"=F")+(COUNTIF(N205:N224,"=FP"))+(COUNTIF(N205:N224,"=SI")+(0.5*(COUNTIF(N205:N224,"=P")))))</f>
        <v>0</v>
      </c>
      <c r="O225" s="268">
        <f t="shared" ref="O225" si="279">(COUNTIF(O205:O224,"=F")+(COUNTIF(O205:O224,"=FP"))+(COUNTIF(O205:O224,"=SI")+(0.5*(COUNTIF(O205:O224,"=P")))))</f>
        <v>0</v>
      </c>
      <c r="P225" s="268">
        <f t="shared" ref="P225" si="280">(COUNTIF(P205:P224,"=F")+(COUNTIF(P205:P224,"=FP"))+(COUNTIF(P205:P224,"=SI")+(0.5*(COUNTIF(P205:P224,"=P")))))</f>
        <v>0</v>
      </c>
      <c r="Q225" s="268">
        <f t="shared" ref="Q225" si="281">(COUNTIF(Q205:Q224,"=F")+(COUNTIF(Q205:Q224,"=FP"))+(COUNTIF(Q205:Q224,"=SI")+(0.5*(COUNTIF(Q205:Q224,"=P")))))</f>
        <v>0</v>
      </c>
      <c r="R225" s="268">
        <f t="shared" ref="R225" si="282">(COUNTIF(R205:R224,"=F")+(COUNTIF(R205:R224,"=FP"))+(COUNTIF(R205:R224,"=SI")+(0.5*(COUNTIF(R205:R224,"=P")))))</f>
        <v>0</v>
      </c>
      <c r="S225" s="268">
        <f t="shared" ref="S225" si="283">(COUNTIF(S205:S224,"=F")+(COUNTIF(S205:S224,"=FP"))+(COUNTIF(S205:S224,"=SI")+(0.5*(COUNTIF(S205:S224,"=P")))))</f>
        <v>0</v>
      </c>
      <c r="T225" s="268">
        <f t="shared" ref="T225" si="284">(COUNTIF(T205:T224,"=F")+(COUNTIF(T205:T224,"=FP"))+(COUNTIF(T205:T224,"=SI")+(0.5*(COUNTIF(T205:T224,"=P")))))</f>
        <v>0</v>
      </c>
      <c r="U225" s="268">
        <f t="shared" ref="U225" si="285">(COUNTIF(U205:U224,"=F")+(COUNTIF(U205:U224,"=FP"))+(COUNTIF(U205:U224,"=SI")+(0.5*(COUNTIF(U205:U224,"=P")))))</f>
        <v>0</v>
      </c>
      <c r="V225" s="268">
        <f t="shared" ref="V225" si="286">(COUNTIF(V205:V224,"=F")+(COUNTIF(V205:V224,"=FP"))+(COUNTIF(V205:V224,"=SI")+(0.5*(COUNTIF(V205:V224,"=P")))))</f>
        <v>0</v>
      </c>
      <c r="W225" s="268">
        <f t="shared" ref="W225" si="287">(COUNTIF(W205:W224,"=F")+(COUNTIF(W205:W224,"=FP"))+(COUNTIF(W205:W224,"=SI")+(0.5*(COUNTIF(W205:W224,"=P")))))</f>
        <v>0</v>
      </c>
      <c r="X225" s="268">
        <f t="shared" ref="X225" si="288">(COUNTIF(X205:X224,"=F")+(COUNTIF(X205:X224,"=FP"))+(COUNTIF(X205:X224,"=SI")+(0.5*(COUNTIF(X205:X224,"=P")))))</f>
        <v>0</v>
      </c>
      <c r="Y225" s="268">
        <f t="shared" ref="Y225" si="289">(COUNTIF(Y205:Y224,"=F")+(COUNTIF(Y205:Y224,"=FP"))+(COUNTIF(Y205:Y224,"=SI")+(0.5*(COUNTIF(Y205:Y224,"=P")))))</f>
        <v>0</v>
      </c>
      <c r="Z225" s="268">
        <f t="shared" ref="Z225" si="290">(COUNTIF(Z205:Z224,"=F")+(COUNTIF(Z205:Z224,"=FP"))+(COUNTIF(Z205:Z224,"=SI")+(0.5*(COUNTIF(Z205:Z224,"=P")))))</f>
        <v>0</v>
      </c>
      <c r="AA225" s="268">
        <f t="shared" ref="AA225" si="291">(COUNTIF(AA205:AA224,"=F")+(COUNTIF(AA205:AA224,"=FP"))+(COUNTIF(AA205:AA224,"=SI")+(0.5*(COUNTIF(AA205:AA224,"=P")))))</f>
        <v>0</v>
      </c>
      <c r="AB225" s="268">
        <f t="shared" ref="AB225" si="292">(COUNTIF(AB205:AB224,"=F")+(COUNTIF(AB205:AB224,"=FP"))+(COUNTIF(AB205:AB224,"=SI")+(0.5*(COUNTIF(AB205:AB224,"=P")))))</f>
        <v>0</v>
      </c>
      <c r="AC225" s="268">
        <f t="shared" ref="AC225" si="293">(COUNTIF(AC205:AC224,"=F")+(COUNTIF(AC205:AC224,"=FP"))+(COUNTIF(AC205:AC224,"=SI")+(0.5*(COUNTIF(AC205:AC224,"=P")))))</f>
        <v>0</v>
      </c>
      <c r="AD225" s="268">
        <f t="shared" ref="AD225" si="294">(COUNTIF(AD205:AD224,"=F")+(COUNTIF(AD205:AD224,"=FP"))+(COUNTIF(AD205:AD224,"=SI")+(0.5*(COUNTIF(AD205:AD224,"=P")))))</f>
        <v>0</v>
      </c>
      <c r="AE225" s="268">
        <f t="shared" ref="AE225" si="295">(COUNTIF(AE205:AE224,"=F")+(COUNTIF(AE205:AE224,"=FP"))+(COUNTIF(AE205:AE224,"=SI")+(0.5*(COUNTIF(AE205:AE224,"=P")))))</f>
        <v>0</v>
      </c>
      <c r="AF225" s="268">
        <f t="shared" ref="AF225" si="296">(COUNTIF(AF205:AF224,"=F")+(COUNTIF(AF205:AF224,"=FP"))+(COUNTIF(AF205:AF224,"=SI")+(0.5*(COUNTIF(AF205:AF224,"=P")))))</f>
        <v>0</v>
      </c>
      <c r="AG225" s="268">
        <f t="shared" ref="AG225" si="297">(COUNTIF(AG205:AG224,"=F")+(COUNTIF(AG205:AG224,"=FP"))+(COUNTIF(AG205:AG224,"=SI")+(0.5*(COUNTIF(AG205:AG224,"=P")))))</f>
        <v>0</v>
      </c>
      <c r="AH225" s="268">
        <f t="shared" ref="AH225" si="298">(COUNTIF(AH205:AH224,"=F")+(COUNTIF(AH205:AH224,"=FP"))+(COUNTIF(AH205:AH224,"=SI")+(0.5*(COUNTIF(AH205:AH224,"=P")))))</f>
        <v>0</v>
      </c>
      <c r="AI225" s="268">
        <f t="shared" ref="AI225" si="299">(COUNTIF(AI205:AI224,"=F")+(COUNTIF(AI205:AI224,"=FP"))+(COUNTIF(AI205:AI224,"=SI")+(0.5*(COUNTIF(AI205:AI224,"=P")))))</f>
        <v>0</v>
      </c>
      <c r="AJ225" s="269">
        <f>IF((SUM(E225:AI225)=SUM(AJ205:AJ224)),SUM(AJ205:AJ224),"Error")</f>
        <v>0</v>
      </c>
    </row>
    <row r="226" spans="1:36" ht="16.2" x14ac:dyDescent="0.25">
      <c r="A226" s="239">
        <f>A224+1</f>
        <v>201</v>
      </c>
      <c r="B226" s="275">
        <f>'Children''s Name List'!B202</f>
        <v>0</v>
      </c>
      <c r="C226" s="277">
        <f>'Children''s Name List'!C202</f>
        <v>0</v>
      </c>
      <c r="D226" s="277">
        <f>'Children''s Name List'!D202</f>
        <v>0</v>
      </c>
      <c r="E226" s="242"/>
      <c r="F226" s="242"/>
      <c r="G226" s="242"/>
      <c r="H226" s="242"/>
      <c r="I226" s="242"/>
      <c r="J226" s="242"/>
      <c r="K226" s="242"/>
      <c r="L226" s="242"/>
      <c r="M226" s="242"/>
      <c r="N226" s="242"/>
      <c r="O226" s="242"/>
      <c r="P226" s="242"/>
      <c r="Q226" s="242"/>
      <c r="R226" s="242"/>
      <c r="S226" s="242"/>
      <c r="T226" s="242"/>
      <c r="U226" s="242"/>
      <c r="V226" s="242"/>
      <c r="W226" s="242"/>
      <c r="X226" s="242"/>
      <c r="Y226" s="242"/>
      <c r="Z226" s="242"/>
      <c r="AA226" s="242"/>
      <c r="AB226" s="242"/>
      <c r="AC226" s="242"/>
      <c r="AD226" s="242"/>
      <c r="AE226" s="242"/>
      <c r="AF226" s="242"/>
      <c r="AG226" s="242"/>
      <c r="AH226" s="242"/>
      <c r="AI226" s="242"/>
      <c r="AJ226" s="243">
        <f t="shared" ref="AJ226:AJ245" si="300">IF(C226="N","N/A",(COUNTIF(E226:AI226,"=F"))+(COUNTIF(E226:AI226,"=FP"))+(COUNTIF(E226:AI226,"=SI"))+((0.5*(COUNTIF(E226:AI226,"=P")))))</f>
        <v>0</v>
      </c>
    </row>
    <row r="227" spans="1:36" ht="16.2" x14ac:dyDescent="0.25">
      <c r="A227" s="246">
        <f>A226+1</f>
        <v>202</v>
      </c>
      <c r="B227" s="275">
        <f>'Children''s Name List'!B203</f>
        <v>0</v>
      </c>
      <c r="C227" s="277">
        <f>'Children''s Name List'!C203</f>
        <v>0</v>
      </c>
      <c r="D227" s="277">
        <f>'Children''s Name List'!D203</f>
        <v>0</v>
      </c>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3">
        <f t="shared" si="300"/>
        <v>0</v>
      </c>
    </row>
    <row r="228" spans="1:36" ht="16.2" x14ac:dyDescent="0.25">
      <c r="A228" s="246">
        <f t="shared" ref="A228:A245" si="301">A227+1</f>
        <v>203</v>
      </c>
      <c r="B228" s="275">
        <f>'Children''s Name List'!B204</f>
        <v>0</v>
      </c>
      <c r="C228" s="277">
        <f>'Children''s Name List'!C204</f>
        <v>0</v>
      </c>
      <c r="D228" s="277">
        <f>'Children''s Name List'!D204</f>
        <v>0</v>
      </c>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2"/>
      <c r="AA228" s="242"/>
      <c r="AB228" s="242"/>
      <c r="AC228" s="242"/>
      <c r="AD228" s="242"/>
      <c r="AE228" s="242"/>
      <c r="AF228" s="242"/>
      <c r="AG228" s="242"/>
      <c r="AH228" s="242"/>
      <c r="AI228" s="242"/>
      <c r="AJ228" s="243">
        <f t="shared" si="300"/>
        <v>0</v>
      </c>
    </row>
    <row r="229" spans="1:36" ht="16.2" x14ac:dyDescent="0.25">
      <c r="A229" s="246">
        <f t="shared" si="301"/>
        <v>204</v>
      </c>
      <c r="B229" s="275">
        <f>'Children''s Name List'!B205</f>
        <v>0</v>
      </c>
      <c r="C229" s="277">
        <f>'Children''s Name List'!C205</f>
        <v>0</v>
      </c>
      <c r="D229" s="277">
        <f>'Children''s Name List'!D205</f>
        <v>0</v>
      </c>
      <c r="E229" s="242"/>
      <c r="F229" s="242"/>
      <c r="G229" s="242"/>
      <c r="H229" s="242"/>
      <c r="I229" s="242"/>
      <c r="J229" s="242"/>
      <c r="K229" s="242"/>
      <c r="L229" s="242"/>
      <c r="M229" s="242"/>
      <c r="N229" s="242"/>
      <c r="O229" s="242"/>
      <c r="P229" s="242"/>
      <c r="Q229" s="242"/>
      <c r="R229" s="242"/>
      <c r="S229" s="242"/>
      <c r="T229" s="242"/>
      <c r="U229" s="242"/>
      <c r="V229" s="242"/>
      <c r="W229" s="242"/>
      <c r="X229" s="242"/>
      <c r="Y229" s="242"/>
      <c r="Z229" s="242"/>
      <c r="AA229" s="242"/>
      <c r="AB229" s="242"/>
      <c r="AC229" s="242"/>
      <c r="AD229" s="242"/>
      <c r="AE229" s="242"/>
      <c r="AF229" s="242"/>
      <c r="AG229" s="242"/>
      <c r="AH229" s="242"/>
      <c r="AI229" s="242"/>
      <c r="AJ229" s="243">
        <f t="shared" si="300"/>
        <v>0</v>
      </c>
    </row>
    <row r="230" spans="1:36" ht="14.25" customHeight="1" x14ac:dyDescent="0.25">
      <c r="A230" s="246">
        <f t="shared" si="301"/>
        <v>205</v>
      </c>
      <c r="B230" s="275">
        <f>'Children''s Name List'!B206</f>
        <v>0</v>
      </c>
      <c r="C230" s="277">
        <f>'Children''s Name List'!C206</f>
        <v>0</v>
      </c>
      <c r="D230" s="277">
        <f>'Children''s Name List'!D206</f>
        <v>0</v>
      </c>
      <c r="E230" s="242"/>
      <c r="F230" s="242"/>
      <c r="G230" s="242"/>
      <c r="H230" s="242"/>
      <c r="I230" s="242"/>
      <c r="J230" s="242"/>
      <c r="K230" s="242"/>
      <c r="L230" s="242"/>
      <c r="M230" s="242"/>
      <c r="N230" s="242"/>
      <c r="O230" s="242"/>
      <c r="P230" s="242"/>
      <c r="Q230" s="242"/>
      <c r="R230" s="242"/>
      <c r="S230" s="242"/>
      <c r="T230" s="242"/>
      <c r="U230" s="242"/>
      <c r="V230" s="242"/>
      <c r="W230" s="242"/>
      <c r="X230" s="242"/>
      <c r="Y230" s="242"/>
      <c r="Z230" s="242"/>
      <c r="AA230" s="242"/>
      <c r="AB230" s="242"/>
      <c r="AC230" s="242"/>
      <c r="AD230" s="242"/>
      <c r="AE230" s="242"/>
      <c r="AF230" s="242"/>
      <c r="AG230" s="242"/>
      <c r="AH230" s="242"/>
      <c r="AI230" s="242"/>
      <c r="AJ230" s="243">
        <f t="shared" si="300"/>
        <v>0</v>
      </c>
    </row>
    <row r="231" spans="1:36" ht="16.2" x14ac:dyDescent="0.25">
      <c r="A231" s="246">
        <f t="shared" si="301"/>
        <v>206</v>
      </c>
      <c r="B231" s="275">
        <f>'Children''s Name List'!B207</f>
        <v>0</v>
      </c>
      <c r="C231" s="277">
        <f>'Children''s Name List'!C207</f>
        <v>0</v>
      </c>
      <c r="D231" s="277">
        <f>'Children''s Name List'!D207</f>
        <v>0</v>
      </c>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3">
        <f t="shared" si="300"/>
        <v>0</v>
      </c>
    </row>
    <row r="232" spans="1:36" ht="16.2" x14ac:dyDescent="0.25">
      <c r="A232" s="246">
        <f>A231+1</f>
        <v>207</v>
      </c>
      <c r="B232" s="275">
        <f>'Children''s Name List'!B208</f>
        <v>0</v>
      </c>
      <c r="C232" s="277">
        <f>'Children''s Name List'!C208</f>
        <v>0</v>
      </c>
      <c r="D232" s="277">
        <f>'Children''s Name List'!D208</f>
        <v>0</v>
      </c>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3">
        <f t="shared" si="300"/>
        <v>0</v>
      </c>
    </row>
    <row r="233" spans="1:36" ht="16.2" x14ac:dyDescent="0.25">
      <c r="A233" s="246">
        <f t="shared" si="301"/>
        <v>208</v>
      </c>
      <c r="B233" s="275">
        <f>'Children''s Name List'!B209</f>
        <v>0</v>
      </c>
      <c r="C233" s="277">
        <f>'Children''s Name List'!C209</f>
        <v>0</v>
      </c>
      <c r="D233" s="277">
        <f>'Children''s Name List'!D209</f>
        <v>0</v>
      </c>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c r="AA233" s="242"/>
      <c r="AB233" s="242"/>
      <c r="AC233" s="242"/>
      <c r="AD233" s="242"/>
      <c r="AE233" s="242"/>
      <c r="AF233" s="242"/>
      <c r="AG233" s="242"/>
      <c r="AH233" s="242"/>
      <c r="AI233" s="242"/>
      <c r="AJ233" s="243">
        <f t="shared" si="300"/>
        <v>0</v>
      </c>
    </row>
    <row r="234" spans="1:36" ht="16.2" x14ac:dyDescent="0.25">
      <c r="A234" s="246">
        <f t="shared" si="301"/>
        <v>209</v>
      </c>
      <c r="B234" s="275">
        <f>'Children''s Name List'!B210</f>
        <v>0</v>
      </c>
      <c r="C234" s="277">
        <f>'Children''s Name List'!C210</f>
        <v>0</v>
      </c>
      <c r="D234" s="277">
        <f>'Children''s Name List'!D210</f>
        <v>0</v>
      </c>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3">
        <f t="shared" si="300"/>
        <v>0</v>
      </c>
    </row>
    <row r="235" spans="1:36" ht="16.2" x14ac:dyDescent="0.25">
      <c r="A235" s="272">
        <f t="shared" si="301"/>
        <v>210</v>
      </c>
      <c r="B235" s="275">
        <f>'Children''s Name List'!B211</f>
        <v>0</v>
      </c>
      <c r="C235" s="277">
        <f>'Children''s Name List'!C211</f>
        <v>0</v>
      </c>
      <c r="D235" s="277">
        <f>'Children''s Name List'!D211</f>
        <v>0</v>
      </c>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3">
        <f t="shared" si="300"/>
        <v>0</v>
      </c>
    </row>
    <row r="236" spans="1:36" ht="16.2" x14ac:dyDescent="0.25">
      <c r="A236" s="239">
        <f t="shared" si="301"/>
        <v>211</v>
      </c>
      <c r="B236" s="275">
        <f>'Children''s Name List'!B212</f>
        <v>0</v>
      </c>
      <c r="C236" s="277">
        <f>'Children''s Name List'!C212</f>
        <v>0</v>
      </c>
      <c r="D236" s="277">
        <f>'Children''s Name List'!D212</f>
        <v>0</v>
      </c>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242"/>
      <c r="AF236" s="242"/>
      <c r="AG236" s="242"/>
      <c r="AH236" s="242"/>
      <c r="AI236" s="242"/>
      <c r="AJ236" s="243">
        <f t="shared" si="300"/>
        <v>0</v>
      </c>
    </row>
    <row r="237" spans="1:36" ht="16.2" x14ac:dyDescent="0.25">
      <c r="A237" s="239">
        <f t="shared" si="301"/>
        <v>212</v>
      </c>
      <c r="B237" s="275">
        <f>'Children''s Name List'!B213</f>
        <v>0</v>
      </c>
      <c r="C237" s="277">
        <f>'Children''s Name List'!C213</f>
        <v>0</v>
      </c>
      <c r="D237" s="277">
        <f>'Children''s Name List'!D213</f>
        <v>0</v>
      </c>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c r="AA237" s="242"/>
      <c r="AB237" s="242"/>
      <c r="AC237" s="242"/>
      <c r="AD237" s="242"/>
      <c r="AE237" s="242"/>
      <c r="AF237" s="242"/>
      <c r="AG237" s="242"/>
      <c r="AH237" s="242"/>
      <c r="AI237" s="242"/>
      <c r="AJ237" s="243">
        <f t="shared" si="300"/>
        <v>0</v>
      </c>
    </row>
    <row r="238" spans="1:36" ht="16.2" x14ac:dyDescent="0.25">
      <c r="A238" s="239">
        <f t="shared" si="301"/>
        <v>213</v>
      </c>
      <c r="B238" s="275">
        <f>'Children''s Name List'!B214</f>
        <v>0</v>
      </c>
      <c r="C238" s="277">
        <f>'Children''s Name List'!C214</f>
        <v>0</v>
      </c>
      <c r="D238" s="277">
        <f>'Children''s Name List'!D214</f>
        <v>0</v>
      </c>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3">
        <f t="shared" si="300"/>
        <v>0</v>
      </c>
    </row>
    <row r="239" spans="1:36" ht="16.2" x14ac:dyDescent="0.25">
      <c r="A239" s="239">
        <f t="shared" si="301"/>
        <v>214</v>
      </c>
      <c r="B239" s="275">
        <f>'Children''s Name List'!B215</f>
        <v>0</v>
      </c>
      <c r="C239" s="277">
        <f>'Children''s Name List'!C215</f>
        <v>0</v>
      </c>
      <c r="D239" s="277">
        <f>'Children''s Name List'!D215</f>
        <v>0</v>
      </c>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c r="AA239" s="242"/>
      <c r="AB239" s="242"/>
      <c r="AC239" s="242"/>
      <c r="AD239" s="242"/>
      <c r="AE239" s="242"/>
      <c r="AF239" s="242"/>
      <c r="AG239" s="242"/>
      <c r="AH239" s="242"/>
      <c r="AI239" s="242"/>
      <c r="AJ239" s="243">
        <f t="shared" si="300"/>
        <v>0</v>
      </c>
    </row>
    <row r="240" spans="1:36" ht="16.2" x14ac:dyDescent="0.25">
      <c r="A240" s="239">
        <f t="shared" si="301"/>
        <v>215</v>
      </c>
      <c r="B240" s="275">
        <f>'Children''s Name List'!B216</f>
        <v>0</v>
      </c>
      <c r="C240" s="277">
        <f>'Children''s Name List'!C216</f>
        <v>0</v>
      </c>
      <c r="D240" s="277">
        <f>'Children''s Name List'!D216</f>
        <v>0</v>
      </c>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c r="AA240" s="242"/>
      <c r="AB240" s="242"/>
      <c r="AC240" s="242"/>
      <c r="AD240" s="242"/>
      <c r="AE240" s="242"/>
      <c r="AF240" s="242"/>
      <c r="AG240" s="242"/>
      <c r="AH240" s="242"/>
      <c r="AI240" s="242"/>
      <c r="AJ240" s="243">
        <f t="shared" si="300"/>
        <v>0</v>
      </c>
    </row>
    <row r="241" spans="1:36" ht="16.2" x14ac:dyDescent="0.25">
      <c r="A241" s="239">
        <f t="shared" si="301"/>
        <v>216</v>
      </c>
      <c r="B241" s="275">
        <f>'Children''s Name List'!B217</f>
        <v>0</v>
      </c>
      <c r="C241" s="277">
        <f>'Children''s Name List'!C217</f>
        <v>0</v>
      </c>
      <c r="D241" s="277">
        <f>'Children''s Name List'!D217</f>
        <v>0</v>
      </c>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c r="AA241" s="242"/>
      <c r="AB241" s="242"/>
      <c r="AC241" s="242"/>
      <c r="AD241" s="242"/>
      <c r="AE241" s="242"/>
      <c r="AF241" s="242"/>
      <c r="AG241" s="242"/>
      <c r="AH241" s="242"/>
      <c r="AI241" s="242"/>
      <c r="AJ241" s="243">
        <f t="shared" si="300"/>
        <v>0</v>
      </c>
    </row>
    <row r="242" spans="1:36" ht="16.2" x14ac:dyDescent="0.25">
      <c r="A242" s="239">
        <f t="shared" si="301"/>
        <v>217</v>
      </c>
      <c r="B242" s="275">
        <f>'Children''s Name List'!B218</f>
        <v>0</v>
      </c>
      <c r="C242" s="277">
        <f>'Children''s Name List'!C218</f>
        <v>0</v>
      </c>
      <c r="D242" s="277">
        <f>'Children''s Name List'!D218</f>
        <v>0</v>
      </c>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3">
        <f t="shared" si="300"/>
        <v>0</v>
      </c>
    </row>
    <row r="243" spans="1:36" ht="16.2" x14ac:dyDescent="0.25">
      <c r="A243" s="239">
        <f t="shared" si="301"/>
        <v>218</v>
      </c>
      <c r="B243" s="275">
        <f>'Children''s Name List'!B219</f>
        <v>0</v>
      </c>
      <c r="C243" s="277">
        <f>'Children''s Name List'!C219</f>
        <v>0</v>
      </c>
      <c r="D243" s="277">
        <f>'Children''s Name List'!D219</f>
        <v>0</v>
      </c>
      <c r="E243" s="242"/>
      <c r="F243" s="242"/>
      <c r="G243" s="242"/>
      <c r="H243" s="242"/>
      <c r="I243" s="242"/>
      <c r="J243" s="242"/>
      <c r="K243" s="242"/>
      <c r="L243" s="242"/>
      <c r="M243" s="242"/>
      <c r="N243" s="242"/>
      <c r="O243" s="242"/>
      <c r="P243" s="242"/>
      <c r="Q243" s="242"/>
      <c r="R243" s="242"/>
      <c r="S243" s="242"/>
      <c r="T243" s="242"/>
      <c r="U243" s="242"/>
      <c r="V243" s="242"/>
      <c r="W243" s="242"/>
      <c r="X243" s="242"/>
      <c r="Y243" s="242"/>
      <c r="Z243" s="242"/>
      <c r="AA243" s="242"/>
      <c r="AB243" s="242"/>
      <c r="AC243" s="242"/>
      <c r="AD243" s="242"/>
      <c r="AE243" s="242"/>
      <c r="AF243" s="242"/>
      <c r="AG243" s="242"/>
      <c r="AH243" s="242"/>
      <c r="AI243" s="242"/>
      <c r="AJ243" s="243">
        <f t="shared" si="300"/>
        <v>0</v>
      </c>
    </row>
    <row r="244" spans="1:36" ht="16.2" x14ac:dyDescent="0.25">
      <c r="A244" s="239">
        <f t="shared" si="301"/>
        <v>219</v>
      </c>
      <c r="B244" s="275">
        <f>'Children''s Name List'!B220</f>
        <v>0</v>
      </c>
      <c r="C244" s="277">
        <f>'Children''s Name List'!C220</f>
        <v>0</v>
      </c>
      <c r="D244" s="277">
        <f>'Children''s Name List'!D220</f>
        <v>0</v>
      </c>
      <c r="E244" s="242"/>
      <c r="F244" s="242"/>
      <c r="G244" s="242"/>
      <c r="H244" s="242"/>
      <c r="I244" s="242"/>
      <c r="J244" s="242"/>
      <c r="K244" s="242"/>
      <c r="L244" s="242"/>
      <c r="M244" s="242"/>
      <c r="N244" s="242"/>
      <c r="O244" s="242"/>
      <c r="P244" s="242"/>
      <c r="Q244" s="242"/>
      <c r="R244" s="242"/>
      <c r="S244" s="242"/>
      <c r="T244" s="242"/>
      <c r="U244" s="242"/>
      <c r="V244" s="242"/>
      <c r="W244" s="242"/>
      <c r="X244" s="242"/>
      <c r="Y244" s="242"/>
      <c r="Z244" s="242"/>
      <c r="AA244" s="242"/>
      <c r="AB244" s="242"/>
      <c r="AC244" s="242"/>
      <c r="AD244" s="242"/>
      <c r="AE244" s="242"/>
      <c r="AF244" s="242"/>
      <c r="AG244" s="242"/>
      <c r="AH244" s="242"/>
      <c r="AI244" s="242"/>
      <c r="AJ244" s="243">
        <f t="shared" si="300"/>
        <v>0</v>
      </c>
    </row>
    <row r="245" spans="1:36" ht="16.2" x14ac:dyDescent="0.25">
      <c r="A245" s="239">
        <f t="shared" si="301"/>
        <v>220</v>
      </c>
      <c r="B245" s="275">
        <f>'Children''s Name List'!B221</f>
        <v>0</v>
      </c>
      <c r="C245" s="277">
        <f>'Children''s Name List'!C221</f>
        <v>0</v>
      </c>
      <c r="D245" s="277">
        <f>'Children''s Name List'!D221</f>
        <v>0</v>
      </c>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c r="AA245" s="242"/>
      <c r="AB245" s="242"/>
      <c r="AC245" s="242"/>
      <c r="AD245" s="242"/>
      <c r="AE245" s="242"/>
      <c r="AF245" s="242"/>
      <c r="AG245" s="242"/>
      <c r="AH245" s="242"/>
      <c r="AI245" s="242"/>
      <c r="AJ245" s="243">
        <f t="shared" si="300"/>
        <v>0</v>
      </c>
    </row>
    <row r="246" spans="1:36" ht="19.2" x14ac:dyDescent="0.25">
      <c r="A246" s="517" t="s">
        <v>447</v>
      </c>
      <c r="B246" s="517"/>
      <c r="C246" s="267"/>
      <c r="D246" s="267"/>
      <c r="E246" s="268">
        <f>(COUNTIF(E226:E245,"=F")+(COUNTIF(E226:E245,"=FP"))+(COUNTIF(E226:E245,"=SI")+(0.5*(COUNTIF(E226:E245,"=P")))))</f>
        <v>0</v>
      </c>
      <c r="F246" s="268">
        <f t="shared" ref="F246:AI246" si="302">(COUNTIF(F226:F245,"=F")+(COUNTIF(F226:F245,"=FP"))+(COUNTIF(F226:F245,"=SI")+(0.5*(COUNTIF(F226:F245,"=P")))))</f>
        <v>0</v>
      </c>
      <c r="G246" s="268">
        <f t="shared" si="302"/>
        <v>0</v>
      </c>
      <c r="H246" s="268">
        <f t="shared" si="302"/>
        <v>0</v>
      </c>
      <c r="I246" s="268">
        <f t="shared" si="302"/>
        <v>0</v>
      </c>
      <c r="J246" s="268">
        <f t="shared" si="302"/>
        <v>0</v>
      </c>
      <c r="K246" s="268">
        <f t="shared" si="302"/>
        <v>0</v>
      </c>
      <c r="L246" s="268">
        <f t="shared" si="302"/>
        <v>0</v>
      </c>
      <c r="M246" s="268">
        <f t="shared" si="302"/>
        <v>0</v>
      </c>
      <c r="N246" s="268">
        <f t="shared" si="302"/>
        <v>0</v>
      </c>
      <c r="O246" s="268">
        <f t="shared" si="302"/>
        <v>0</v>
      </c>
      <c r="P246" s="268">
        <f t="shared" si="302"/>
        <v>0</v>
      </c>
      <c r="Q246" s="268">
        <f t="shared" si="302"/>
        <v>0</v>
      </c>
      <c r="R246" s="268">
        <f t="shared" si="302"/>
        <v>0</v>
      </c>
      <c r="S246" s="268">
        <f t="shared" si="302"/>
        <v>0</v>
      </c>
      <c r="T246" s="268">
        <f t="shared" si="302"/>
        <v>0</v>
      </c>
      <c r="U246" s="268">
        <f t="shared" si="302"/>
        <v>0</v>
      </c>
      <c r="V246" s="268">
        <f t="shared" si="302"/>
        <v>0</v>
      </c>
      <c r="W246" s="268">
        <f t="shared" si="302"/>
        <v>0</v>
      </c>
      <c r="X246" s="268">
        <f t="shared" si="302"/>
        <v>0</v>
      </c>
      <c r="Y246" s="268">
        <f t="shared" si="302"/>
        <v>0</v>
      </c>
      <c r="Z246" s="268">
        <f t="shared" si="302"/>
        <v>0</v>
      </c>
      <c r="AA246" s="268">
        <f t="shared" si="302"/>
        <v>0</v>
      </c>
      <c r="AB246" s="268">
        <f t="shared" si="302"/>
        <v>0</v>
      </c>
      <c r="AC246" s="268">
        <f t="shared" si="302"/>
        <v>0</v>
      </c>
      <c r="AD246" s="268">
        <f t="shared" si="302"/>
        <v>0</v>
      </c>
      <c r="AE246" s="268">
        <f t="shared" si="302"/>
        <v>0</v>
      </c>
      <c r="AF246" s="268">
        <f t="shared" si="302"/>
        <v>0</v>
      </c>
      <c r="AG246" s="268">
        <f t="shared" si="302"/>
        <v>0</v>
      </c>
      <c r="AH246" s="268">
        <f t="shared" si="302"/>
        <v>0</v>
      </c>
      <c r="AI246" s="268">
        <f t="shared" si="302"/>
        <v>0</v>
      </c>
      <c r="AJ246" s="269">
        <f>IF((SUM(E246:AI246)=SUM(AJ226:AJ245)),SUM(AJ226:AJ245),"Error")</f>
        <v>0</v>
      </c>
    </row>
    <row r="247" spans="1:36" ht="16.2" x14ac:dyDescent="0.25">
      <c r="A247" s="239">
        <f>A245+1</f>
        <v>221</v>
      </c>
      <c r="B247" s="275">
        <f>'Children''s Name List'!B222</f>
        <v>0</v>
      </c>
      <c r="C247" s="277">
        <f>'Children''s Name List'!C222</f>
        <v>0</v>
      </c>
      <c r="D247" s="277">
        <f>'Children''s Name List'!D222</f>
        <v>0</v>
      </c>
      <c r="E247" s="242"/>
      <c r="F247" s="242"/>
      <c r="G247" s="242"/>
      <c r="H247" s="242"/>
      <c r="I247" s="242"/>
      <c r="J247" s="242"/>
      <c r="K247" s="242"/>
      <c r="L247" s="242"/>
      <c r="M247" s="242"/>
      <c r="N247" s="242"/>
      <c r="O247" s="242"/>
      <c r="P247" s="242"/>
      <c r="Q247" s="242"/>
      <c r="R247" s="242"/>
      <c r="S247" s="242"/>
      <c r="T247" s="242"/>
      <c r="U247" s="242"/>
      <c r="V247" s="242"/>
      <c r="W247" s="242"/>
      <c r="X247" s="242"/>
      <c r="Y247" s="242"/>
      <c r="Z247" s="242"/>
      <c r="AA247" s="242"/>
      <c r="AB247" s="242"/>
      <c r="AC247" s="242"/>
      <c r="AD247" s="242"/>
      <c r="AE247" s="242"/>
      <c r="AF247" s="242"/>
      <c r="AG247" s="242"/>
      <c r="AH247" s="242"/>
      <c r="AI247" s="242"/>
      <c r="AJ247" s="243">
        <f t="shared" ref="AJ247:AJ266" si="303">IF(C247="N","N/A",(COUNTIF(E247:AI247,"=F"))+(COUNTIF(E247:AI247,"=FP"))+(COUNTIF(E247:AI247,"=SI"))+((0.5*(COUNTIF(E247:AI247,"=P")))))</f>
        <v>0</v>
      </c>
    </row>
    <row r="248" spans="1:36" ht="16.2" x14ac:dyDescent="0.25">
      <c r="A248" s="246">
        <f>A247+1</f>
        <v>222</v>
      </c>
      <c r="B248" s="275">
        <f>'Children''s Name List'!B223</f>
        <v>0</v>
      </c>
      <c r="C248" s="277">
        <f>'Children''s Name List'!C223</f>
        <v>0</v>
      </c>
      <c r="D248" s="277">
        <f>'Children''s Name List'!D223</f>
        <v>0</v>
      </c>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3">
        <f t="shared" si="303"/>
        <v>0</v>
      </c>
    </row>
    <row r="249" spans="1:36" ht="16.2" x14ac:dyDescent="0.25">
      <c r="A249" s="246">
        <f t="shared" ref="A249:A266" si="304">A248+1</f>
        <v>223</v>
      </c>
      <c r="B249" s="275">
        <f>'Children''s Name List'!B224</f>
        <v>0</v>
      </c>
      <c r="C249" s="277">
        <f>'Children''s Name List'!C224</f>
        <v>0</v>
      </c>
      <c r="D249" s="277">
        <f>'Children''s Name List'!D224</f>
        <v>0</v>
      </c>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3">
        <f t="shared" si="303"/>
        <v>0</v>
      </c>
    </row>
    <row r="250" spans="1:36" ht="16.2" x14ac:dyDescent="0.25">
      <c r="A250" s="246">
        <f t="shared" si="304"/>
        <v>224</v>
      </c>
      <c r="B250" s="275">
        <f>'Children''s Name List'!B225</f>
        <v>0</v>
      </c>
      <c r="C250" s="277">
        <f>'Children''s Name List'!C225</f>
        <v>0</v>
      </c>
      <c r="D250" s="277">
        <f>'Children''s Name List'!D225</f>
        <v>0</v>
      </c>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c r="AA250" s="242"/>
      <c r="AB250" s="242"/>
      <c r="AC250" s="242"/>
      <c r="AD250" s="242"/>
      <c r="AE250" s="242"/>
      <c r="AF250" s="242"/>
      <c r="AG250" s="242"/>
      <c r="AH250" s="242"/>
      <c r="AI250" s="242"/>
      <c r="AJ250" s="243">
        <f t="shared" si="303"/>
        <v>0</v>
      </c>
    </row>
    <row r="251" spans="1:36" ht="16.2" x14ac:dyDescent="0.25">
      <c r="A251" s="246">
        <f t="shared" si="304"/>
        <v>225</v>
      </c>
      <c r="B251" s="275">
        <f>'Children''s Name List'!B226</f>
        <v>0</v>
      </c>
      <c r="C251" s="277">
        <f>'Children''s Name List'!C226</f>
        <v>0</v>
      </c>
      <c r="D251" s="277">
        <f>'Children''s Name List'!D226</f>
        <v>0</v>
      </c>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3">
        <f t="shared" si="303"/>
        <v>0</v>
      </c>
    </row>
    <row r="252" spans="1:36" ht="16.2" x14ac:dyDescent="0.25">
      <c r="A252" s="246">
        <f t="shared" si="304"/>
        <v>226</v>
      </c>
      <c r="B252" s="275">
        <f>'Children''s Name List'!B227</f>
        <v>0</v>
      </c>
      <c r="C252" s="277">
        <f>'Children''s Name List'!C227</f>
        <v>0</v>
      </c>
      <c r="D252" s="277">
        <f>'Children''s Name List'!D227</f>
        <v>0</v>
      </c>
      <c r="E252" s="242"/>
      <c r="F252" s="242"/>
      <c r="G252" s="242"/>
      <c r="H252" s="242"/>
      <c r="I252" s="242"/>
      <c r="J252" s="242"/>
      <c r="K252" s="242"/>
      <c r="L252" s="242"/>
      <c r="M252" s="242"/>
      <c r="N252" s="242"/>
      <c r="O252" s="242"/>
      <c r="P252" s="242"/>
      <c r="Q252" s="242"/>
      <c r="R252" s="242"/>
      <c r="S252" s="242"/>
      <c r="T252" s="242"/>
      <c r="U252" s="242"/>
      <c r="V252" s="242"/>
      <c r="W252" s="242"/>
      <c r="X252" s="242"/>
      <c r="Y252" s="242"/>
      <c r="Z252" s="242"/>
      <c r="AA252" s="242"/>
      <c r="AB252" s="242"/>
      <c r="AC252" s="242"/>
      <c r="AD252" s="242"/>
      <c r="AE252" s="242"/>
      <c r="AF252" s="242"/>
      <c r="AG252" s="242"/>
      <c r="AH252" s="242"/>
      <c r="AI252" s="242"/>
      <c r="AJ252" s="243">
        <f t="shared" si="303"/>
        <v>0</v>
      </c>
    </row>
    <row r="253" spans="1:36" ht="16.2" x14ac:dyDescent="0.25">
      <c r="A253" s="246">
        <f>A252+1</f>
        <v>227</v>
      </c>
      <c r="B253" s="275">
        <f>'Children''s Name List'!B228</f>
        <v>0</v>
      </c>
      <c r="C253" s="277">
        <f>'Children''s Name List'!C228</f>
        <v>0</v>
      </c>
      <c r="D253" s="277">
        <f>'Children''s Name List'!D228</f>
        <v>0</v>
      </c>
      <c r="E253" s="242"/>
      <c r="F253" s="242"/>
      <c r="G253" s="242"/>
      <c r="H253" s="242"/>
      <c r="I253" s="242"/>
      <c r="J253" s="242"/>
      <c r="K253" s="242"/>
      <c r="L253" s="242"/>
      <c r="M253" s="242"/>
      <c r="N253" s="242"/>
      <c r="O253" s="242"/>
      <c r="P253" s="242"/>
      <c r="Q253" s="242"/>
      <c r="R253" s="242"/>
      <c r="S253" s="242"/>
      <c r="T253" s="242"/>
      <c r="U253" s="242"/>
      <c r="V253" s="242"/>
      <c r="W253" s="242"/>
      <c r="X253" s="242"/>
      <c r="Y253" s="242"/>
      <c r="Z253" s="242"/>
      <c r="AA253" s="242"/>
      <c r="AB253" s="242"/>
      <c r="AC253" s="242"/>
      <c r="AD253" s="242"/>
      <c r="AE253" s="242"/>
      <c r="AF253" s="242"/>
      <c r="AG253" s="242"/>
      <c r="AH253" s="242"/>
      <c r="AI253" s="242"/>
      <c r="AJ253" s="243">
        <f t="shared" si="303"/>
        <v>0</v>
      </c>
    </row>
    <row r="254" spans="1:36" ht="16.2" x14ac:dyDescent="0.25">
      <c r="A254" s="246">
        <f t="shared" si="304"/>
        <v>228</v>
      </c>
      <c r="B254" s="275">
        <f>'Children''s Name List'!B229</f>
        <v>0</v>
      </c>
      <c r="C254" s="277">
        <f>'Children''s Name List'!C229</f>
        <v>0</v>
      </c>
      <c r="D254" s="277">
        <f>'Children''s Name List'!D229</f>
        <v>0</v>
      </c>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3">
        <f t="shared" si="303"/>
        <v>0</v>
      </c>
    </row>
    <row r="255" spans="1:36" ht="16.2" x14ac:dyDescent="0.25">
      <c r="A255" s="246">
        <f t="shared" si="304"/>
        <v>229</v>
      </c>
      <c r="B255" s="275">
        <f>'Children''s Name List'!B230</f>
        <v>0</v>
      </c>
      <c r="C255" s="277">
        <f>'Children''s Name List'!C230</f>
        <v>0</v>
      </c>
      <c r="D255" s="277">
        <f>'Children''s Name List'!D230</f>
        <v>0</v>
      </c>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3">
        <f t="shared" si="303"/>
        <v>0</v>
      </c>
    </row>
    <row r="256" spans="1:36" ht="16.2" x14ac:dyDescent="0.25">
      <c r="A256" s="272">
        <f t="shared" si="304"/>
        <v>230</v>
      </c>
      <c r="B256" s="275">
        <f>'Children''s Name List'!B231</f>
        <v>0</v>
      </c>
      <c r="C256" s="277">
        <f>'Children''s Name List'!C231</f>
        <v>0</v>
      </c>
      <c r="D256" s="277">
        <f>'Children''s Name List'!D231</f>
        <v>0</v>
      </c>
      <c r="E256" s="242"/>
      <c r="F256" s="242"/>
      <c r="G256" s="242"/>
      <c r="H256" s="242"/>
      <c r="I256" s="242"/>
      <c r="J256" s="242"/>
      <c r="K256" s="242"/>
      <c r="L256" s="242"/>
      <c r="M256" s="242"/>
      <c r="N256" s="242"/>
      <c r="O256" s="242"/>
      <c r="P256" s="242"/>
      <c r="Q256" s="242"/>
      <c r="R256" s="242"/>
      <c r="S256" s="242"/>
      <c r="T256" s="242"/>
      <c r="U256" s="242"/>
      <c r="V256" s="242"/>
      <c r="W256" s="242"/>
      <c r="X256" s="242"/>
      <c r="Y256" s="242"/>
      <c r="Z256" s="242"/>
      <c r="AA256" s="242"/>
      <c r="AB256" s="242"/>
      <c r="AC256" s="242"/>
      <c r="AD256" s="242"/>
      <c r="AE256" s="242"/>
      <c r="AF256" s="242"/>
      <c r="AG256" s="242"/>
      <c r="AH256" s="242"/>
      <c r="AI256" s="242"/>
      <c r="AJ256" s="243">
        <f t="shared" si="303"/>
        <v>0</v>
      </c>
    </row>
    <row r="257" spans="1:36" ht="16.2" x14ac:dyDescent="0.25">
      <c r="A257" s="239">
        <f t="shared" si="304"/>
        <v>231</v>
      </c>
      <c r="B257" s="275">
        <f>'Children''s Name List'!B232</f>
        <v>0</v>
      </c>
      <c r="C257" s="277">
        <f>'Children''s Name List'!C232</f>
        <v>0</v>
      </c>
      <c r="D257" s="277">
        <f>'Children''s Name List'!D232</f>
        <v>0</v>
      </c>
      <c r="E257" s="242"/>
      <c r="F257" s="242"/>
      <c r="G257" s="242"/>
      <c r="H257" s="242"/>
      <c r="I257" s="242"/>
      <c r="J257" s="242"/>
      <c r="K257" s="242"/>
      <c r="L257" s="242"/>
      <c r="M257" s="242"/>
      <c r="N257" s="242"/>
      <c r="O257" s="242"/>
      <c r="P257" s="242"/>
      <c r="Q257" s="242"/>
      <c r="R257" s="242"/>
      <c r="S257" s="242"/>
      <c r="T257" s="242"/>
      <c r="U257" s="242"/>
      <c r="V257" s="242"/>
      <c r="W257" s="242"/>
      <c r="X257" s="242"/>
      <c r="Y257" s="242"/>
      <c r="Z257" s="242"/>
      <c r="AA257" s="242"/>
      <c r="AB257" s="242"/>
      <c r="AC257" s="242"/>
      <c r="AD257" s="242"/>
      <c r="AE257" s="242"/>
      <c r="AF257" s="242"/>
      <c r="AG257" s="242"/>
      <c r="AH257" s="242"/>
      <c r="AI257" s="242"/>
      <c r="AJ257" s="243">
        <f t="shared" si="303"/>
        <v>0</v>
      </c>
    </row>
    <row r="258" spans="1:36" ht="16.2" x14ac:dyDescent="0.25">
      <c r="A258" s="239">
        <f t="shared" si="304"/>
        <v>232</v>
      </c>
      <c r="B258" s="275">
        <f>'Children''s Name List'!B233</f>
        <v>0</v>
      </c>
      <c r="C258" s="277">
        <f>'Children''s Name List'!C233</f>
        <v>0</v>
      </c>
      <c r="D258" s="277">
        <f>'Children''s Name List'!D233</f>
        <v>0</v>
      </c>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3">
        <f t="shared" si="303"/>
        <v>0</v>
      </c>
    </row>
    <row r="259" spans="1:36" ht="16.2" x14ac:dyDescent="0.25">
      <c r="A259" s="239">
        <f t="shared" si="304"/>
        <v>233</v>
      </c>
      <c r="B259" s="275">
        <f>'Children''s Name List'!B234</f>
        <v>0</v>
      </c>
      <c r="C259" s="277">
        <f>'Children''s Name List'!C234</f>
        <v>0</v>
      </c>
      <c r="D259" s="277">
        <f>'Children''s Name List'!D234</f>
        <v>0</v>
      </c>
      <c r="E259" s="242"/>
      <c r="F259" s="242"/>
      <c r="G259" s="242"/>
      <c r="H259" s="242"/>
      <c r="I259" s="242"/>
      <c r="J259" s="242"/>
      <c r="K259" s="242"/>
      <c r="L259" s="242"/>
      <c r="M259" s="242"/>
      <c r="N259" s="242"/>
      <c r="O259" s="242"/>
      <c r="P259" s="242"/>
      <c r="Q259" s="242"/>
      <c r="R259" s="242"/>
      <c r="S259" s="242"/>
      <c r="T259" s="242"/>
      <c r="U259" s="242"/>
      <c r="V259" s="242"/>
      <c r="W259" s="242"/>
      <c r="X259" s="242"/>
      <c r="Y259" s="242"/>
      <c r="Z259" s="242"/>
      <c r="AA259" s="242"/>
      <c r="AB259" s="242"/>
      <c r="AC259" s="242"/>
      <c r="AD259" s="242"/>
      <c r="AE259" s="242"/>
      <c r="AF259" s="242"/>
      <c r="AG259" s="242"/>
      <c r="AH259" s="242"/>
      <c r="AI259" s="242"/>
      <c r="AJ259" s="243">
        <f t="shared" si="303"/>
        <v>0</v>
      </c>
    </row>
    <row r="260" spans="1:36" ht="16.2" x14ac:dyDescent="0.25">
      <c r="A260" s="239">
        <f t="shared" si="304"/>
        <v>234</v>
      </c>
      <c r="B260" s="275">
        <f>'Children''s Name List'!B235</f>
        <v>0</v>
      </c>
      <c r="C260" s="277">
        <f>'Children''s Name List'!C235</f>
        <v>0</v>
      </c>
      <c r="D260" s="277">
        <f>'Children''s Name List'!D235</f>
        <v>0</v>
      </c>
      <c r="E260" s="242"/>
      <c r="F260" s="242"/>
      <c r="G260" s="242"/>
      <c r="H260" s="242"/>
      <c r="I260" s="242"/>
      <c r="J260" s="242"/>
      <c r="K260" s="242"/>
      <c r="L260" s="242"/>
      <c r="M260" s="242"/>
      <c r="N260" s="242"/>
      <c r="O260" s="242"/>
      <c r="P260" s="242"/>
      <c r="Q260" s="242"/>
      <c r="R260" s="242"/>
      <c r="S260" s="242"/>
      <c r="T260" s="242"/>
      <c r="U260" s="242"/>
      <c r="V260" s="242"/>
      <c r="W260" s="242"/>
      <c r="X260" s="242"/>
      <c r="Y260" s="242"/>
      <c r="Z260" s="242"/>
      <c r="AA260" s="242"/>
      <c r="AB260" s="242"/>
      <c r="AC260" s="242"/>
      <c r="AD260" s="242"/>
      <c r="AE260" s="242"/>
      <c r="AF260" s="242"/>
      <c r="AG260" s="242"/>
      <c r="AH260" s="242"/>
      <c r="AI260" s="242"/>
      <c r="AJ260" s="243">
        <f t="shared" si="303"/>
        <v>0</v>
      </c>
    </row>
    <row r="261" spans="1:36" ht="16.2" x14ac:dyDescent="0.25">
      <c r="A261" s="239">
        <f t="shared" si="304"/>
        <v>235</v>
      </c>
      <c r="B261" s="275">
        <f>'Children''s Name List'!B236</f>
        <v>0</v>
      </c>
      <c r="C261" s="277">
        <f>'Children''s Name List'!C236</f>
        <v>0</v>
      </c>
      <c r="D261" s="277">
        <f>'Children''s Name List'!D236</f>
        <v>0</v>
      </c>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3">
        <f t="shared" si="303"/>
        <v>0</v>
      </c>
    </row>
    <row r="262" spans="1:36" ht="16.2" x14ac:dyDescent="0.25">
      <c r="A262" s="239">
        <f t="shared" si="304"/>
        <v>236</v>
      </c>
      <c r="B262" s="275">
        <f>'Children''s Name List'!B237</f>
        <v>0</v>
      </c>
      <c r="C262" s="277">
        <f>'Children''s Name List'!C237</f>
        <v>0</v>
      </c>
      <c r="D262" s="277">
        <f>'Children''s Name List'!D237</f>
        <v>0</v>
      </c>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242"/>
      <c r="AF262" s="242"/>
      <c r="AG262" s="242"/>
      <c r="AH262" s="242"/>
      <c r="AI262" s="242"/>
      <c r="AJ262" s="243">
        <f t="shared" si="303"/>
        <v>0</v>
      </c>
    </row>
    <row r="263" spans="1:36" ht="16.2" x14ac:dyDescent="0.25">
      <c r="A263" s="239">
        <f t="shared" si="304"/>
        <v>237</v>
      </c>
      <c r="B263" s="275">
        <f>'Children''s Name List'!B238</f>
        <v>0</v>
      </c>
      <c r="C263" s="277">
        <f>'Children''s Name List'!C238</f>
        <v>0</v>
      </c>
      <c r="D263" s="277">
        <f>'Children''s Name List'!D238</f>
        <v>0</v>
      </c>
      <c r="E263" s="242"/>
      <c r="F263" s="242"/>
      <c r="G263" s="242"/>
      <c r="H263" s="242"/>
      <c r="I263" s="242"/>
      <c r="J263" s="242"/>
      <c r="K263" s="242"/>
      <c r="L263" s="242"/>
      <c r="M263" s="242"/>
      <c r="N263" s="242"/>
      <c r="O263" s="242"/>
      <c r="P263" s="242"/>
      <c r="Q263" s="242"/>
      <c r="R263" s="242"/>
      <c r="S263" s="242"/>
      <c r="T263" s="242"/>
      <c r="U263" s="242"/>
      <c r="V263" s="242"/>
      <c r="W263" s="242"/>
      <c r="X263" s="242"/>
      <c r="Y263" s="242"/>
      <c r="Z263" s="242"/>
      <c r="AA263" s="242"/>
      <c r="AB263" s="242"/>
      <c r="AC263" s="242"/>
      <c r="AD263" s="242"/>
      <c r="AE263" s="242"/>
      <c r="AF263" s="242"/>
      <c r="AG263" s="242"/>
      <c r="AH263" s="242"/>
      <c r="AI263" s="242"/>
      <c r="AJ263" s="243">
        <f t="shared" si="303"/>
        <v>0</v>
      </c>
    </row>
    <row r="264" spans="1:36" ht="16.2" x14ac:dyDescent="0.25">
      <c r="A264" s="239">
        <f t="shared" si="304"/>
        <v>238</v>
      </c>
      <c r="B264" s="275">
        <f>'Children''s Name List'!B239</f>
        <v>0</v>
      </c>
      <c r="C264" s="277">
        <f>'Children''s Name List'!C239</f>
        <v>0</v>
      </c>
      <c r="D264" s="277">
        <f>'Children''s Name List'!D239</f>
        <v>0</v>
      </c>
      <c r="E264" s="242"/>
      <c r="F264" s="242"/>
      <c r="G264" s="242"/>
      <c r="H264" s="242"/>
      <c r="I264" s="242"/>
      <c r="J264" s="242"/>
      <c r="K264" s="242"/>
      <c r="L264" s="242"/>
      <c r="M264" s="242"/>
      <c r="N264" s="242"/>
      <c r="O264" s="242"/>
      <c r="P264" s="242"/>
      <c r="Q264" s="242"/>
      <c r="R264" s="242"/>
      <c r="S264" s="242"/>
      <c r="T264" s="242"/>
      <c r="U264" s="242"/>
      <c r="V264" s="242"/>
      <c r="W264" s="242"/>
      <c r="X264" s="242"/>
      <c r="Y264" s="242"/>
      <c r="Z264" s="242"/>
      <c r="AA264" s="242"/>
      <c r="AB264" s="242"/>
      <c r="AC264" s="242"/>
      <c r="AD264" s="242"/>
      <c r="AE264" s="242"/>
      <c r="AF264" s="242"/>
      <c r="AG264" s="242"/>
      <c r="AH264" s="242"/>
      <c r="AI264" s="242"/>
      <c r="AJ264" s="243">
        <f t="shared" si="303"/>
        <v>0</v>
      </c>
    </row>
    <row r="265" spans="1:36" ht="16.2" x14ac:dyDescent="0.25">
      <c r="A265" s="239">
        <f t="shared" si="304"/>
        <v>239</v>
      </c>
      <c r="B265" s="275">
        <f>'Children''s Name List'!B240</f>
        <v>0</v>
      </c>
      <c r="C265" s="277">
        <f>'Children''s Name List'!C240</f>
        <v>0</v>
      </c>
      <c r="D265" s="277">
        <f>'Children''s Name List'!D240</f>
        <v>0</v>
      </c>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242"/>
      <c r="AF265" s="242"/>
      <c r="AG265" s="242"/>
      <c r="AH265" s="242"/>
      <c r="AI265" s="242"/>
      <c r="AJ265" s="243">
        <f t="shared" si="303"/>
        <v>0</v>
      </c>
    </row>
    <row r="266" spans="1:36" ht="16.2" x14ac:dyDescent="0.25">
      <c r="A266" s="239">
        <f t="shared" si="304"/>
        <v>240</v>
      </c>
      <c r="B266" s="275">
        <f>'Children''s Name List'!B241</f>
        <v>0</v>
      </c>
      <c r="C266" s="277">
        <f>'Children''s Name List'!C241</f>
        <v>0</v>
      </c>
      <c r="D266" s="277">
        <f>'Children''s Name List'!D241</f>
        <v>0</v>
      </c>
      <c r="E266" s="242"/>
      <c r="F266" s="242"/>
      <c r="G266" s="242"/>
      <c r="H266" s="242"/>
      <c r="I266" s="242"/>
      <c r="J266" s="242"/>
      <c r="K266" s="242"/>
      <c r="L266" s="242"/>
      <c r="M266" s="242"/>
      <c r="N266" s="242"/>
      <c r="O266" s="242"/>
      <c r="P266" s="242"/>
      <c r="Q266" s="242"/>
      <c r="R266" s="242"/>
      <c r="S266" s="242"/>
      <c r="T266" s="242"/>
      <c r="U266" s="242"/>
      <c r="V266" s="242"/>
      <c r="W266" s="242"/>
      <c r="X266" s="242"/>
      <c r="Y266" s="242"/>
      <c r="Z266" s="242"/>
      <c r="AA266" s="242"/>
      <c r="AB266" s="242"/>
      <c r="AC266" s="242"/>
      <c r="AD266" s="242"/>
      <c r="AE266" s="242"/>
      <c r="AF266" s="242"/>
      <c r="AG266" s="242"/>
      <c r="AH266" s="242"/>
      <c r="AI266" s="242"/>
      <c r="AJ266" s="243">
        <f t="shared" si="303"/>
        <v>0</v>
      </c>
    </row>
    <row r="267" spans="1:36" ht="19.2" x14ac:dyDescent="0.25">
      <c r="A267" s="517" t="s">
        <v>447</v>
      </c>
      <c r="B267" s="517"/>
      <c r="C267" s="267"/>
      <c r="D267" s="267"/>
      <c r="E267" s="268">
        <f>(COUNTIF(E247:E266,"=F")+(COUNTIF(E247:E266,"=FP"))+(COUNTIF(E247:E266,"=SI")+(0.5*(COUNTIF(E247:E266,"=P")))))</f>
        <v>0</v>
      </c>
      <c r="F267" s="268">
        <f t="shared" ref="F267:AI267" si="305">(COUNTIF(F247:F266,"=F")+(COUNTIF(F247:F266,"=FP"))+(COUNTIF(F247:F266,"=SI")+(0.5*(COUNTIF(F247:F266,"=P")))))</f>
        <v>0</v>
      </c>
      <c r="G267" s="268">
        <f t="shared" si="305"/>
        <v>0</v>
      </c>
      <c r="H267" s="268">
        <f t="shared" si="305"/>
        <v>0</v>
      </c>
      <c r="I267" s="268">
        <f t="shared" si="305"/>
        <v>0</v>
      </c>
      <c r="J267" s="268">
        <f t="shared" si="305"/>
        <v>0</v>
      </c>
      <c r="K267" s="268">
        <f t="shared" si="305"/>
        <v>0</v>
      </c>
      <c r="L267" s="268">
        <f t="shared" si="305"/>
        <v>0</v>
      </c>
      <c r="M267" s="268">
        <f t="shared" si="305"/>
        <v>0</v>
      </c>
      <c r="N267" s="268">
        <f t="shared" si="305"/>
        <v>0</v>
      </c>
      <c r="O267" s="268">
        <f t="shared" si="305"/>
        <v>0</v>
      </c>
      <c r="P267" s="268">
        <f t="shared" si="305"/>
        <v>0</v>
      </c>
      <c r="Q267" s="268">
        <f t="shared" si="305"/>
        <v>0</v>
      </c>
      <c r="R267" s="268">
        <f t="shared" si="305"/>
        <v>0</v>
      </c>
      <c r="S267" s="268">
        <f t="shared" si="305"/>
        <v>0</v>
      </c>
      <c r="T267" s="268">
        <f t="shared" si="305"/>
        <v>0</v>
      </c>
      <c r="U267" s="268">
        <f t="shared" si="305"/>
        <v>0</v>
      </c>
      <c r="V267" s="268">
        <f t="shared" si="305"/>
        <v>0</v>
      </c>
      <c r="W267" s="268">
        <f t="shared" si="305"/>
        <v>0</v>
      </c>
      <c r="X267" s="268">
        <f t="shared" si="305"/>
        <v>0</v>
      </c>
      <c r="Y267" s="268">
        <f t="shared" si="305"/>
        <v>0</v>
      </c>
      <c r="Z267" s="268">
        <f t="shared" si="305"/>
        <v>0</v>
      </c>
      <c r="AA267" s="268">
        <f t="shared" si="305"/>
        <v>0</v>
      </c>
      <c r="AB267" s="268">
        <f t="shared" si="305"/>
        <v>0</v>
      </c>
      <c r="AC267" s="268">
        <f t="shared" si="305"/>
        <v>0</v>
      </c>
      <c r="AD267" s="268">
        <f t="shared" si="305"/>
        <v>0</v>
      </c>
      <c r="AE267" s="268">
        <f t="shared" si="305"/>
        <v>0</v>
      </c>
      <c r="AF267" s="268">
        <f t="shared" si="305"/>
        <v>0</v>
      </c>
      <c r="AG267" s="268">
        <f t="shared" si="305"/>
        <v>0</v>
      </c>
      <c r="AH267" s="268">
        <f t="shared" si="305"/>
        <v>0</v>
      </c>
      <c r="AI267" s="268">
        <f t="shared" si="305"/>
        <v>0</v>
      </c>
      <c r="AJ267" s="269">
        <f>IF((SUM(E267:AI267)=SUM(AJ247:AJ266)),SUM(AJ247:AJ266),"Error")</f>
        <v>0</v>
      </c>
    </row>
    <row r="268" spans="1:36" ht="16.2" x14ac:dyDescent="0.25">
      <c r="A268" s="239">
        <f>A266+1</f>
        <v>241</v>
      </c>
      <c r="B268" s="275">
        <f>'Children''s Name List'!B242</f>
        <v>0</v>
      </c>
      <c r="C268" s="277">
        <f>'Children''s Name List'!C242</f>
        <v>0</v>
      </c>
      <c r="D268" s="277">
        <f>'Children''s Name List'!D242</f>
        <v>0</v>
      </c>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3">
        <f t="shared" ref="AJ268:AJ287" si="306">IF(C268="N","N/A",(COUNTIF(E268:AI268,"=F"))+(COUNTIF(E268:AI268,"=FP"))+(COUNTIF(E268:AI268,"=SI"))+((0.5*(COUNTIF(E268:AI268,"=P")))))</f>
        <v>0</v>
      </c>
    </row>
    <row r="269" spans="1:36" ht="16.2" x14ac:dyDescent="0.25">
      <c r="A269" s="246">
        <f>A268+1</f>
        <v>242</v>
      </c>
      <c r="B269" s="275">
        <f>'Children''s Name List'!B243</f>
        <v>0</v>
      </c>
      <c r="C269" s="277">
        <f>'Children''s Name List'!C243</f>
        <v>0</v>
      </c>
      <c r="D269" s="277">
        <f>'Children''s Name List'!D243</f>
        <v>0</v>
      </c>
      <c r="E269" s="242"/>
      <c r="F269" s="242"/>
      <c r="G269" s="242"/>
      <c r="H269" s="242"/>
      <c r="I269" s="242"/>
      <c r="J269" s="242"/>
      <c r="K269" s="242"/>
      <c r="L269" s="242"/>
      <c r="M269" s="242"/>
      <c r="N269" s="242"/>
      <c r="O269" s="242"/>
      <c r="P269" s="242"/>
      <c r="Q269" s="242"/>
      <c r="R269" s="242"/>
      <c r="S269" s="242"/>
      <c r="T269" s="242"/>
      <c r="U269" s="242"/>
      <c r="V269" s="242"/>
      <c r="W269" s="242"/>
      <c r="X269" s="242"/>
      <c r="Y269" s="242"/>
      <c r="Z269" s="242"/>
      <c r="AA269" s="242"/>
      <c r="AB269" s="242"/>
      <c r="AC269" s="242"/>
      <c r="AD269" s="242"/>
      <c r="AE269" s="242"/>
      <c r="AF269" s="242"/>
      <c r="AG269" s="242"/>
      <c r="AH269" s="242"/>
      <c r="AI269" s="242"/>
      <c r="AJ269" s="243">
        <f t="shared" si="306"/>
        <v>0</v>
      </c>
    </row>
    <row r="270" spans="1:36" ht="16.2" x14ac:dyDescent="0.25">
      <c r="A270" s="246">
        <f t="shared" ref="A270:A287" si="307">A269+1</f>
        <v>243</v>
      </c>
      <c r="B270" s="275">
        <f>'Children''s Name List'!B244</f>
        <v>0</v>
      </c>
      <c r="C270" s="277">
        <f>'Children''s Name List'!C244</f>
        <v>0</v>
      </c>
      <c r="D270" s="277">
        <f>'Children''s Name List'!D244</f>
        <v>0</v>
      </c>
      <c r="E270" s="242"/>
      <c r="F270" s="242"/>
      <c r="G270" s="242"/>
      <c r="H270" s="242"/>
      <c r="I270" s="242"/>
      <c r="J270" s="242"/>
      <c r="K270" s="242"/>
      <c r="L270" s="242"/>
      <c r="M270" s="242"/>
      <c r="N270" s="242"/>
      <c r="O270" s="242"/>
      <c r="P270" s="242"/>
      <c r="Q270" s="242"/>
      <c r="R270" s="242"/>
      <c r="S270" s="242"/>
      <c r="T270" s="242"/>
      <c r="U270" s="242"/>
      <c r="V270" s="242"/>
      <c r="W270" s="242"/>
      <c r="X270" s="242"/>
      <c r="Y270" s="242"/>
      <c r="Z270" s="242"/>
      <c r="AA270" s="242"/>
      <c r="AB270" s="242"/>
      <c r="AC270" s="242"/>
      <c r="AD270" s="242"/>
      <c r="AE270" s="242"/>
      <c r="AF270" s="242"/>
      <c r="AG270" s="242"/>
      <c r="AH270" s="242"/>
      <c r="AI270" s="242"/>
      <c r="AJ270" s="243">
        <f t="shared" si="306"/>
        <v>0</v>
      </c>
    </row>
    <row r="271" spans="1:36" ht="16.2" x14ac:dyDescent="0.25">
      <c r="A271" s="246">
        <f t="shared" si="307"/>
        <v>244</v>
      </c>
      <c r="B271" s="275">
        <f>'Children''s Name List'!B245</f>
        <v>0</v>
      </c>
      <c r="C271" s="277">
        <f>'Children''s Name List'!C245</f>
        <v>0</v>
      </c>
      <c r="D271" s="277">
        <f>'Children''s Name List'!D245</f>
        <v>0</v>
      </c>
      <c r="E271" s="242"/>
      <c r="F271" s="242"/>
      <c r="G271" s="242"/>
      <c r="H271" s="242"/>
      <c r="I271" s="242"/>
      <c r="J271" s="242"/>
      <c r="K271" s="242"/>
      <c r="L271" s="242"/>
      <c r="M271" s="242"/>
      <c r="N271" s="242"/>
      <c r="O271" s="242"/>
      <c r="P271" s="242"/>
      <c r="Q271" s="242"/>
      <c r="R271" s="242"/>
      <c r="S271" s="242"/>
      <c r="T271" s="242"/>
      <c r="U271" s="242"/>
      <c r="V271" s="242"/>
      <c r="W271" s="242"/>
      <c r="X271" s="242"/>
      <c r="Y271" s="242"/>
      <c r="Z271" s="242"/>
      <c r="AA271" s="242"/>
      <c r="AB271" s="242"/>
      <c r="AC271" s="242"/>
      <c r="AD271" s="242"/>
      <c r="AE271" s="242"/>
      <c r="AF271" s="242"/>
      <c r="AG271" s="242"/>
      <c r="AH271" s="242"/>
      <c r="AI271" s="242"/>
      <c r="AJ271" s="243">
        <f t="shared" si="306"/>
        <v>0</v>
      </c>
    </row>
    <row r="272" spans="1:36" ht="16.2" x14ac:dyDescent="0.25">
      <c r="A272" s="246">
        <f t="shared" si="307"/>
        <v>245</v>
      </c>
      <c r="B272" s="275">
        <f>'Children''s Name List'!B246</f>
        <v>0</v>
      </c>
      <c r="C272" s="277">
        <f>'Children''s Name List'!C246</f>
        <v>0</v>
      </c>
      <c r="D272" s="277">
        <f>'Children''s Name List'!D246</f>
        <v>0</v>
      </c>
      <c r="E272" s="242"/>
      <c r="F272" s="242"/>
      <c r="G272" s="242"/>
      <c r="H272" s="242"/>
      <c r="I272" s="242"/>
      <c r="J272" s="242"/>
      <c r="K272" s="242"/>
      <c r="L272" s="242"/>
      <c r="M272" s="242"/>
      <c r="N272" s="242"/>
      <c r="O272" s="242"/>
      <c r="P272" s="242"/>
      <c r="Q272" s="242"/>
      <c r="R272" s="242"/>
      <c r="S272" s="242"/>
      <c r="T272" s="242"/>
      <c r="U272" s="242"/>
      <c r="V272" s="242"/>
      <c r="W272" s="242"/>
      <c r="X272" s="242"/>
      <c r="Y272" s="242"/>
      <c r="Z272" s="242"/>
      <c r="AA272" s="242"/>
      <c r="AB272" s="242"/>
      <c r="AC272" s="242"/>
      <c r="AD272" s="242"/>
      <c r="AE272" s="242"/>
      <c r="AF272" s="242"/>
      <c r="AG272" s="242"/>
      <c r="AH272" s="242"/>
      <c r="AI272" s="242"/>
      <c r="AJ272" s="243">
        <f t="shared" si="306"/>
        <v>0</v>
      </c>
    </row>
    <row r="273" spans="1:36" ht="16.2" x14ac:dyDescent="0.25">
      <c r="A273" s="246">
        <f t="shared" si="307"/>
        <v>246</v>
      </c>
      <c r="B273" s="275">
        <f>'Children''s Name List'!B247</f>
        <v>0</v>
      </c>
      <c r="C273" s="277">
        <f>'Children''s Name List'!C247</f>
        <v>0</v>
      </c>
      <c r="D273" s="277">
        <f>'Children''s Name List'!D247</f>
        <v>0</v>
      </c>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242"/>
      <c r="AF273" s="242"/>
      <c r="AG273" s="242"/>
      <c r="AH273" s="242"/>
      <c r="AI273" s="242"/>
      <c r="AJ273" s="243">
        <f t="shared" si="306"/>
        <v>0</v>
      </c>
    </row>
    <row r="274" spans="1:36" ht="16.2" x14ac:dyDescent="0.25">
      <c r="A274" s="246">
        <f>A273+1</f>
        <v>247</v>
      </c>
      <c r="B274" s="275">
        <f>'Children''s Name List'!B248</f>
        <v>0</v>
      </c>
      <c r="C274" s="277">
        <f>'Children''s Name List'!C248</f>
        <v>0</v>
      </c>
      <c r="D274" s="277">
        <f>'Children''s Name List'!D248</f>
        <v>0</v>
      </c>
      <c r="E274" s="242"/>
      <c r="F274" s="242"/>
      <c r="G274" s="242"/>
      <c r="H274" s="242"/>
      <c r="I274" s="242"/>
      <c r="J274" s="242"/>
      <c r="K274" s="242"/>
      <c r="L274" s="242"/>
      <c r="M274" s="242"/>
      <c r="N274" s="242"/>
      <c r="O274" s="242"/>
      <c r="P274" s="242"/>
      <c r="Q274" s="242"/>
      <c r="R274" s="242"/>
      <c r="S274" s="242"/>
      <c r="T274" s="242"/>
      <c r="U274" s="242"/>
      <c r="V274" s="242"/>
      <c r="W274" s="242"/>
      <c r="X274" s="242"/>
      <c r="Y274" s="242"/>
      <c r="Z274" s="242"/>
      <c r="AA274" s="242"/>
      <c r="AB274" s="242"/>
      <c r="AC274" s="242"/>
      <c r="AD274" s="242"/>
      <c r="AE274" s="242"/>
      <c r="AF274" s="242"/>
      <c r="AG274" s="242"/>
      <c r="AH274" s="242"/>
      <c r="AI274" s="242"/>
      <c r="AJ274" s="243">
        <f t="shared" si="306"/>
        <v>0</v>
      </c>
    </row>
    <row r="275" spans="1:36" ht="16.2" x14ac:dyDescent="0.25">
      <c r="A275" s="246">
        <f t="shared" si="307"/>
        <v>248</v>
      </c>
      <c r="B275" s="275">
        <f>'Children''s Name List'!B249</f>
        <v>0</v>
      </c>
      <c r="C275" s="277">
        <f>'Children''s Name List'!C249</f>
        <v>0</v>
      </c>
      <c r="D275" s="277">
        <f>'Children''s Name List'!D249</f>
        <v>0</v>
      </c>
      <c r="E275" s="242"/>
      <c r="F275" s="242"/>
      <c r="G275" s="242"/>
      <c r="H275" s="242"/>
      <c r="I275" s="242"/>
      <c r="J275" s="242"/>
      <c r="K275" s="242"/>
      <c r="L275" s="242"/>
      <c r="M275" s="242"/>
      <c r="N275" s="242"/>
      <c r="O275" s="242"/>
      <c r="P275" s="242"/>
      <c r="Q275" s="242"/>
      <c r="R275" s="242"/>
      <c r="S275" s="242"/>
      <c r="T275" s="242"/>
      <c r="U275" s="242"/>
      <c r="V275" s="242"/>
      <c r="W275" s="242"/>
      <c r="X275" s="242"/>
      <c r="Y275" s="242"/>
      <c r="Z275" s="242"/>
      <c r="AA275" s="242"/>
      <c r="AB275" s="242"/>
      <c r="AC275" s="242"/>
      <c r="AD275" s="242"/>
      <c r="AE275" s="242"/>
      <c r="AF275" s="242"/>
      <c r="AG275" s="242"/>
      <c r="AH275" s="242"/>
      <c r="AI275" s="242"/>
      <c r="AJ275" s="243">
        <f t="shared" si="306"/>
        <v>0</v>
      </c>
    </row>
    <row r="276" spans="1:36" ht="16.2" x14ac:dyDescent="0.25">
      <c r="A276" s="246">
        <f t="shared" si="307"/>
        <v>249</v>
      </c>
      <c r="B276" s="275">
        <f>'Children''s Name List'!B250</f>
        <v>0</v>
      </c>
      <c r="C276" s="277">
        <f>'Children''s Name List'!C250</f>
        <v>0</v>
      </c>
      <c r="D276" s="277">
        <f>'Children''s Name List'!D250</f>
        <v>0</v>
      </c>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242"/>
      <c r="AF276" s="242"/>
      <c r="AG276" s="242"/>
      <c r="AH276" s="242"/>
      <c r="AI276" s="242"/>
      <c r="AJ276" s="243">
        <f t="shared" si="306"/>
        <v>0</v>
      </c>
    </row>
    <row r="277" spans="1:36" ht="16.2" x14ac:dyDescent="0.25">
      <c r="A277" s="272">
        <f t="shared" si="307"/>
        <v>250</v>
      </c>
      <c r="B277" s="275">
        <f>'Children''s Name List'!B251</f>
        <v>0</v>
      </c>
      <c r="C277" s="277">
        <f>'Children''s Name List'!C251</f>
        <v>0</v>
      </c>
      <c r="D277" s="277">
        <f>'Children''s Name List'!D251</f>
        <v>0</v>
      </c>
      <c r="E277" s="242"/>
      <c r="F277" s="242"/>
      <c r="G277" s="242"/>
      <c r="H277" s="242"/>
      <c r="I277" s="242"/>
      <c r="J277" s="242"/>
      <c r="K277" s="242"/>
      <c r="L277" s="242"/>
      <c r="M277" s="242"/>
      <c r="N277" s="242"/>
      <c r="O277" s="242"/>
      <c r="P277" s="242"/>
      <c r="Q277" s="242"/>
      <c r="R277" s="242"/>
      <c r="S277" s="242"/>
      <c r="T277" s="242"/>
      <c r="U277" s="242"/>
      <c r="V277" s="242"/>
      <c r="W277" s="242"/>
      <c r="X277" s="242"/>
      <c r="Y277" s="242"/>
      <c r="Z277" s="242"/>
      <c r="AA277" s="242"/>
      <c r="AB277" s="242"/>
      <c r="AC277" s="242"/>
      <c r="AD277" s="242"/>
      <c r="AE277" s="242"/>
      <c r="AF277" s="242"/>
      <c r="AG277" s="242"/>
      <c r="AH277" s="242"/>
      <c r="AI277" s="242"/>
      <c r="AJ277" s="243">
        <f t="shared" si="306"/>
        <v>0</v>
      </c>
    </row>
    <row r="278" spans="1:36" ht="16.2" x14ac:dyDescent="0.25">
      <c r="A278" s="239">
        <f t="shared" si="307"/>
        <v>251</v>
      </c>
      <c r="B278" s="275">
        <f>'Children''s Name List'!B252</f>
        <v>0</v>
      </c>
      <c r="C278" s="277">
        <f>'Children''s Name List'!C252</f>
        <v>0</v>
      </c>
      <c r="D278" s="277">
        <f>'Children''s Name List'!D252</f>
        <v>0</v>
      </c>
      <c r="E278" s="242"/>
      <c r="F278" s="242"/>
      <c r="G278" s="242"/>
      <c r="H278" s="242"/>
      <c r="I278" s="242"/>
      <c r="J278" s="242"/>
      <c r="K278" s="242"/>
      <c r="L278" s="242"/>
      <c r="M278" s="242"/>
      <c r="N278" s="242"/>
      <c r="O278" s="242"/>
      <c r="P278" s="242"/>
      <c r="Q278" s="242"/>
      <c r="R278" s="242"/>
      <c r="S278" s="242"/>
      <c r="T278" s="242"/>
      <c r="U278" s="242"/>
      <c r="V278" s="242"/>
      <c r="W278" s="242"/>
      <c r="X278" s="242"/>
      <c r="Y278" s="242"/>
      <c r="Z278" s="242"/>
      <c r="AA278" s="242"/>
      <c r="AB278" s="242"/>
      <c r="AC278" s="242"/>
      <c r="AD278" s="242"/>
      <c r="AE278" s="242"/>
      <c r="AF278" s="242"/>
      <c r="AG278" s="242"/>
      <c r="AH278" s="242"/>
      <c r="AI278" s="242"/>
      <c r="AJ278" s="243">
        <f t="shared" si="306"/>
        <v>0</v>
      </c>
    </row>
    <row r="279" spans="1:36" ht="16.2" x14ac:dyDescent="0.25">
      <c r="A279" s="239">
        <f t="shared" si="307"/>
        <v>252</v>
      </c>
      <c r="B279" s="275">
        <f>'Children''s Name List'!B253</f>
        <v>0</v>
      </c>
      <c r="C279" s="277">
        <f>'Children''s Name List'!C253</f>
        <v>0</v>
      </c>
      <c r="D279" s="277">
        <f>'Children''s Name List'!D253</f>
        <v>0</v>
      </c>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242"/>
      <c r="AF279" s="242"/>
      <c r="AG279" s="242"/>
      <c r="AH279" s="242"/>
      <c r="AI279" s="242"/>
      <c r="AJ279" s="243">
        <f t="shared" si="306"/>
        <v>0</v>
      </c>
    </row>
    <row r="280" spans="1:36" ht="16.2" x14ac:dyDescent="0.25">
      <c r="A280" s="239">
        <f t="shared" si="307"/>
        <v>253</v>
      </c>
      <c r="B280" s="275">
        <f>'Children''s Name List'!B254</f>
        <v>0</v>
      </c>
      <c r="C280" s="277">
        <f>'Children''s Name List'!C254</f>
        <v>0</v>
      </c>
      <c r="D280" s="277">
        <f>'Children''s Name List'!D254</f>
        <v>0</v>
      </c>
      <c r="E280" s="242"/>
      <c r="F280" s="242"/>
      <c r="G280" s="242"/>
      <c r="H280" s="242"/>
      <c r="I280" s="242"/>
      <c r="J280" s="242"/>
      <c r="K280" s="242"/>
      <c r="L280" s="242"/>
      <c r="M280" s="242"/>
      <c r="N280" s="242"/>
      <c r="O280" s="242"/>
      <c r="P280" s="242"/>
      <c r="Q280" s="242"/>
      <c r="R280" s="242"/>
      <c r="S280" s="242"/>
      <c r="T280" s="242"/>
      <c r="U280" s="242"/>
      <c r="V280" s="242"/>
      <c r="W280" s="242"/>
      <c r="X280" s="242"/>
      <c r="Y280" s="242"/>
      <c r="Z280" s="242"/>
      <c r="AA280" s="242"/>
      <c r="AB280" s="242"/>
      <c r="AC280" s="242"/>
      <c r="AD280" s="242"/>
      <c r="AE280" s="242"/>
      <c r="AF280" s="242"/>
      <c r="AG280" s="242"/>
      <c r="AH280" s="242"/>
      <c r="AI280" s="242"/>
      <c r="AJ280" s="243">
        <f t="shared" si="306"/>
        <v>0</v>
      </c>
    </row>
    <row r="281" spans="1:36" ht="16.2" x14ac:dyDescent="0.25">
      <c r="A281" s="239">
        <f t="shared" si="307"/>
        <v>254</v>
      </c>
      <c r="B281" s="275">
        <f>'Children''s Name List'!B255</f>
        <v>0</v>
      </c>
      <c r="C281" s="277">
        <f>'Children''s Name List'!C255</f>
        <v>0</v>
      </c>
      <c r="D281" s="277">
        <f>'Children''s Name List'!D255</f>
        <v>0</v>
      </c>
      <c r="E281" s="242"/>
      <c r="F281" s="242"/>
      <c r="G281" s="242"/>
      <c r="H281" s="242"/>
      <c r="I281" s="242"/>
      <c r="J281" s="242"/>
      <c r="K281" s="242"/>
      <c r="L281" s="242"/>
      <c r="M281" s="242"/>
      <c r="N281" s="242"/>
      <c r="O281" s="242"/>
      <c r="P281" s="242"/>
      <c r="Q281" s="242"/>
      <c r="R281" s="242"/>
      <c r="S281" s="242"/>
      <c r="T281" s="242"/>
      <c r="U281" s="242"/>
      <c r="V281" s="242"/>
      <c r="W281" s="242"/>
      <c r="X281" s="242"/>
      <c r="Y281" s="242"/>
      <c r="Z281" s="242"/>
      <c r="AA281" s="242"/>
      <c r="AB281" s="242"/>
      <c r="AC281" s="242"/>
      <c r="AD281" s="242"/>
      <c r="AE281" s="242"/>
      <c r="AF281" s="242"/>
      <c r="AG281" s="242"/>
      <c r="AH281" s="242"/>
      <c r="AI281" s="242"/>
      <c r="AJ281" s="243">
        <f t="shared" si="306"/>
        <v>0</v>
      </c>
    </row>
    <row r="282" spans="1:36" ht="16.2" x14ac:dyDescent="0.25">
      <c r="A282" s="239">
        <f t="shared" si="307"/>
        <v>255</v>
      </c>
      <c r="B282" s="275">
        <f>'Children''s Name List'!B256</f>
        <v>0</v>
      </c>
      <c r="C282" s="277">
        <f>'Children''s Name List'!C256</f>
        <v>0</v>
      </c>
      <c r="D282" s="277">
        <f>'Children''s Name List'!D256</f>
        <v>0</v>
      </c>
      <c r="E282" s="242"/>
      <c r="F282" s="242"/>
      <c r="G282" s="242"/>
      <c r="H282" s="242"/>
      <c r="I282" s="242"/>
      <c r="J282" s="242"/>
      <c r="K282" s="242"/>
      <c r="L282" s="242"/>
      <c r="M282" s="242"/>
      <c r="N282" s="242"/>
      <c r="O282" s="242"/>
      <c r="P282" s="242"/>
      <c r="Q282" s="242"/>
      <c r="R282" s="242"/>
      <c r="S282" s="242"/>
      <c r="T282" s="242"/>
      <c r="U282" s="242"/>
      <c r="V282" s="242"/>
      <c r="W282" s="242"/>
      <c r="X282" s="242"/>
      <c r="Y282" s="242"/>
      <c r="Z282" s="242"/>
      <c r="AA282" s="242"/>
      <c r="AB282" s="242"/>
      <c r="AC282" s="242"/>
      <c r="AD282" s="242"/>
      <c r="AE282" s="242"/>
      <c r="AF282" s="242"/>
      <c r="AG282" s="242"/>
      <c r="AH282" s="242"/>
      <c r="AI282" s="242"/>
      <c r="AJ282" s="243">
        <f t="shared" si="306"/>
        <v>0</v>
      </c>
    </row>
    <row r="283" spans="1:36" ht="16.2" x14ac:dyDescent="0.25">
      <c r="A283" s="239">
        <f t="shared" si="307"/>
        <v>256</v>
      </c>
      <c r="B283" s="275">
        <f>'Children''s Name List'!B257</f>
        <v>0</v>
      </c>
      <c r="C283" s="277">
        <f>'Children''s Name List'!C257</f>
        <v>0</v>
      </c>
      <c r="D283" s="277">
        <f>'Children''s Name List'!D257</f>
        <v>0</v>
      </c>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242"/>
      <c r="AF283" s="242"/>
      <c r="AG283" s="242"/>
      <c r="AH283" s="242"/>
      <c r="AI283" s="242"/>
      <c r="AJ283" s="243">
        <f t="shared" si="306"/>
        <v>0</v>
      </c>
    </row>
    <row r="284" spans="1:36" ht="16.2" x14ac:dyDescent="0.25">
      <c r="A284" s="239">
        <f t="shared" si="307"/>
        <v>257</v>
      </c>
      <c r="B284" s="275">
        <f>'Children''s Name List'!B258</f>
        <v>0</v>
      </c>
      <c r="C284" s="277">
        <f>'Children''s Name List'!C258</f>
        <v>0</v>
      </c>
      <c r="D284" s="277">
        <f>'Children''s Name List'!D258</f>
        <v>0</v>
      </c>
      <c r="E284" s="242"/>
      <c r="F284" s="242"/>
      <c r="G284" s="242"/>
      <c r="H284" s="242"/>
      <c r="I284" s="242"/>
      <c r="J284" s="242"/>
      <c r="K284" s="242"/>
      <c r="L284" s="242"/>
      <c r="M284" s="242"/>
      <c r="N284" s="242"/>
      <c r="O284" s="242"/>
      <c r="P284" s="242"/>
      <c r="Q284" s="242"/>
      <c r="R284" s="242"/>
      <c r="S284" s="242"/>
      <c r="T284" s="242"/>
      <c r="U284" s="242"/>
      <c r="V284" s="242"/>
      <c r="W284" s="242"/>
      <c r="X284" s="242"/>
      <c r="Y284" s="242"/>
      <c r="Z284" s="242"/>
      <c r="AA284" s="242"/>
      <c r="AB284" s="242"/>
      <c r="AC284" s="242"/>
      <c r="AD284" s="242"/>
      <c r="AE284" s="242"/>
      <c r="AF284" s="242"/>
      <c r="AG284" s="242"/>
      <c r="AH284" s="242"/>
      <c r="AI284" s="242"/>
      <c r="AJ284" s="243">
        <f t="shared" si="306"/>
        <v>0</v>
      </c>
    </row>
    <row r="285" spans="1:36" ht="16.2" x14ac:dyDescent="0.25">
      <c r="A285" s="239">
        <f t="shared" si="307"/>
        <v>258</v>
      </c>
      <c r="B285" s="275">
        <f>'Children''s Name List'!B259</f>
        <v>0</v>
      </c>
      <c r="C285" s="277">
        <f>'Children''s Name List'!C259</f>
        <v>0</v>
      </c>
      <c r="D285" s="277">
        <f>'Children''s Name List'!D259</f>
        <v>0</v>
      </c>
      <c r="E285" s="242"/>
      <c r="F285" s="242"/>
      <c r="G285" s="242"/>
      <c r="H285" s="242"/>
      <c r="I285" s="242"/>
      <c r="J285" s="242"/>
      <c r="K285" s="242"/>
      <c r="L285" s="242"/>
      <c r="M285" s="242"/>
      <c r="N285" s="242"/>
      <c r="O285" s="242"/>
      <c r="P285" s="242"/>
      <c r="Q285" s="242"/>
      <c r="R285" s="242"/>
      <c r="S285" s="242"/>
      <c r="T285" s="242"/>
      <c r="U285" s="242"/>
      <c r="V285" s="242"/>
      <c r="W285" s="242"/>
      <c r="X285" s="242"/>
      <c r="Y285" s="242"/>
      <c r="Z285" s="242"/>
      <c r="AA285" s="242"/>
      <c r="AB285" s="242"/>
      <c r="AC285" s="242"/>
      <c r="AD285" s="242"/>
      <c r="AE285" s="242"/>
      <c r="AF285" s="242"/>
      <c r="AG285" s="242"/>
      <c r="AH285" s="242"/>
      <c r="AI285" s="242"/>
      <c r="AJ285" s="243">
        <f t="shared" si="306"/>
        <v>0</v>
      </c>
    </row>
    <row r="286" spans="1:36" ht="16.2" x14ac:dyDescent="0.25">
      <c r="A286" s="239">
        <f t="shared" si="307"/>
        <v>259</v>
      </c>
      <c r="B286" s="275">
        <f>'Children''s Name List'!B260</f>
        <v>0</v>
      </c>
      <c r="C286" s="277">
        <f>'Children''s Name List'!C260</f>
        <v>0</v>
      </c>
      <c r="D286" s="277">
        <f>'Children''s Name List'!D260</f>
        <v>0</v>
      </c>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242"/>
      <c r="AF286" s="242"/>
      <c r="AG286" s="242"/>
      <c r="AH286" s="242"/>
      <c r="AI286" s="242"/>
      <c r="AJ286" s="243">
        <f t="shared" si="306"/>
        <v>0</v>
      </c>
    </row>
    <row r="287" spans="1:36" ht="16.2" x14ac:dyDescent="0.25">
      <c r="A287" s="239">
        <f t="shared" si="307"/>
        <v>260</v>
      </c>
      <c r="B287" s="275">
        <f>'Children''s Name List'!B261</f>
        <v>0</v>
      </c>
      <c r="C287" s="277">
        <f>'Children''s Name List'!C261</f>
        <v>0</v>
      </c>
      <c r="D287" s="277">
        <f>'Children''s Name List'!D261</f>
        <v>0</v>
      </c>
      <c r="E287" s="242"/>
      <c r="F287" s="242"/>
      <c r="G287" s="242"/>
      <c r="H287" s="242"/>
      <c r="I287" s="242"/>
      <c r="J287" s="242"/>
      <c r="K287" s="242"/>
      <c r="L287" s="242"/>
      <c r="M287" s="242"/>
      <c r="N287" s="242"/>
      <c r="O287" s="242"/>
      <c r="P287" s="242"/>
      <c r="Q287" s="242"/>
      <c r="R287" s="242"/>
      <c r="S287" s="242"/>
      <c r="T287" s="242"/>
      <c r="U287" s="242"/>
      <c r="V287" s="242"/>
      <c r="W287" s="242"/>
      <c r="X287" s="242"/>
      <c r="Y287" s="242"/>
      <c r="Z287" s="242"/>
      <c r="AA287" s="242"/>
      <c r="AB287" s="242"/>
      <c r="AC287" s="242"/>
      <c r="AD287" s="242"/>
      <c r="AE287" s="242"/>
      <c r="AF287" s="242"/>
      <c r="AG287" s="242"/>
      <c r="AH287" s="242"/>
      <c r="AI287" s="242"/>
      <c r="AJ287" s="243">
        <f t="shared" si="306"/>
        <v>0</v>
      </c>
    </row>
    <row r="288" spans="1:36" ht="19.2" x14ac:dyDescent="0.25">
      <c r="A288" s="517" t="s">
        <v>447</v>
      </c>
      <c r="B288" s="517"/>
      <c r="C288" s="267"/>
      <c r="D288" s="267"/>
      <c r="E288" s="268">
        <f>(COUNTIF(E268:E287,"=F")+(COUNTIF(E268:E287,"=FP"))+(COUNTIF(E268:E287,"=SI")+(0.5*(COUNTIF(E268:E287,"=P")))))</f>
        <v>0</v>
      </c>
      <c r="F288" s="268">
        <f t="shared" ref="F288:AI288" si="308">(COUNTIF(F268:F287,"=F")+(COUNTIF(F268:F287,"=FP"))+(COUNTIF(F268:F287,"=SI")+(0.5*(COUNTIF(F268:F287,"=P")))))</f>
        <v>0</v>
      </c>
      <c r="G288" s="268">
        <f t="shared" si="308"/>
        <v>0</v>
      </c>
      <c r="H288" s="268">
        <f t="shared" si="308"/>
        <v>0</v>
      </c>
      <c r="I288" s="268">
        <f t="shared" si="308"/>
        <v>0</v>
      </c>
      <c r="J288" s="268">
        <f t="shared" si="308"/>
        <v>0</v>
      </c>
      <c r="K288" s="268">
        <f t="shared" si="308"/>
        <v>0</v>
      </c>
      <c r="L288" s="268">
        <f t="shared" si="308"/>
        <v>0</v>
      </c>
      <c r="M288" s="268">
        <f t="shared" si="308"/>
        <v>0</v>
      </c>
      <c r="N288" s="268">
        <f t="shared" si="308"/>
        <v>0</v>
      </c>
      <c r="O288" s="268">
        <f t="shared" si="308"/>
        <v>0</v>
      </c>
      <c r="P288" s="268">
        <f t="shared" si="308"/>
        <v>0</v>
      </c>
      <c r="Q288" s="268">
        <f t="shared" si="308"/>
        <v>0</v>
      </c>
      <c r="R288" s="268">
        <f t="shared" si="308"/>
        <v>0</v>
      </c>
      <c r="S288" s="268">
        <f t="shared" si="308"/>
        <v>0</v>
      </c>
      <c r="T288" s="268">
        <f t="shared" si="308"/>
        <v>0</v>
      </c>
      <c r="U288" s="268">
        <f t="shared" si="308"/>
        <v>0</v>
      </c>
      <c r="V288" s="268">
        <f t="shared" si="308"/>
        <v>0</v>
      </c>
      <c r="W288" s="268">
        <f t="shared" si="308"/>
        <v>0</v>
      </c>
      <c r="X288" s="268">
        <f t="shared" si="308"/>
        <v>0</v>
      </c>
      <c r="Y288" s="268">
        <f t="shared" si="308"/>
        <v>0</v>
      </c>
      <c r="Z288" s="268">
        <f t="shared" si="308"/>
        <v>0</v>
      </c>
      <c r="AA288" s="268">
        <f t="shared" si="308"/>
        <v>0</v>
      </c>
      <c r="AB288" s="268">
        <f t="shared" si="308"/>
        <v>0</v>
      </c>
      <c r="AC288" s="268">
        <f t="shared" si="308"/>
        <v>0</v>
      </c>
      <c r="AD288" s="268">
        <f t="shared" si="308"/>
        <v>0</v>
      </c>
      <c r="AE288" s="268">
        <f t="shared" si="308"/>
        <v>0</v>
      </c>
      <c r="AF288" s="268">
        <f t="shared" si="308"/>
        <v>0</v>
      </c>
      <c r="AG288" s="268">
        <f t="shared" si="308"/>
        <v>0</v>
      </c>
      <c r="AH288" s="268">
        <f t="shared" si="308"/>
        <v>0</v>
      </c>
      <c r="AI288" s="268">
        <f t="shared" si="308"/>
        <v>0</v>
      </c>
      <c r="AJ288" s="269">
        <f>IF((SUM(E288:AI288)=SUM(AJ268:AJ287)),SUM(AJ268:AJ287),"Error")</f>
        <v>0</v>
      </c>
    </row>
  </sheetData>
  <sheetProtection algorithmName="SHA-512" hashValue="8dTzx3PDHR1Ha8pkD0vDAvPHHbQ8A2tJeE/p2BMvkN0vB9ax6+x9az0RL1oUcXgI6Sqoz823NCL7vgGAGnUb/w==" saltValue="pmPi8msNp8diXSs0U+z1XA==" spinCount="100000" sheet="1" objects="1" scenarios="1" selectLockedCells="1"/>
  <mergeCells count="42">
    <mergeCell ref="A246:B246"/>
    <mergeCell ref="A267:B267"/>
    <mergeCell ref="A288:B288"/>
    <mergeCell ref="A183:B183"/>
    <mergeCell ref="A204:B204"/>
    <mergeCell ref="A225:B225"/>
    <mergeCell ref="A141:B141"/>
    <mergeCell ref="A14:B15"/>
    <mergeCell ref="A36:B36"/>
    <mergeCell ref="A162:B162"/>
    <mergeCell ref="J5:Y5"/>
    <mergeCell ref="A9:B9"/>
    <mergeCell ref="A57:B57"/>
    <mergeCell ref="A78:B78"/>
    <mergeCell ref="A99:B99"/>
    <mergeCell ref="A120:B120"/>
    <mergeCell ref="A10:B10"/>
    <mergeCell ref="A11:B11"/>
    <mergeCell ref="D14:D15"/>
    <mergeCell ref="AD1:AJ1"/>
    <mergeCell ref="C10:S10"/>
    <mergeCell ref="C11:I11"/>
    <mergeCell ref="J1:Y1"/>
    <mergeCell ref="J2:Y2"/>
    <mergeCell ref="J3:Y3"/>
    <mergeCell ref="AG9:AH9"/>
    <mergeCell ref="J4:Y4"/>
    <mergeCell ref="J6:Y6"/>
    <mergeCell ref="AD10:AJ10"/>
    <mergeCell ref="X10:AC10"/>
    <mergeCell ref="AD9:AF9"/>
    <mergeCell ref="AI9:AJ9"/>
    <mergeCell ref="C9:S9"/>
    <mergeCell ref="X9:AC9"/>
    <mergeCell ref="AN16:AO16"/>
    <mergeCell ref="C14:C15"/>
    <mergeCell ref="T12:AJ12"/>
    <mergeCell ref="P11:W11"/>
    <mergeCell ref="M11:O11"/>
    <mergeCell ref="J11:L11"/>
    <mergeCell ref="Y11:AC11"/>
    <mergeCell ref="AD11:AJ11"/>
  </mergeCells>
  <phoneticPr fontId="3" type="noConversion"/>
  <conditionalFormatting sqref="B16:B35">
    <cfRule type="cellIs" dxfId="175" priority="4613" operator="equal">
      <formula>0</formula>
    </cfRule>
  </conditionalFormatting>
  <conditionalFormatting sqref="B37:B56">
    <cfRule type="cellIs" dxfId="174" priority="2850" operator="equal">
      <formula>0</formula>
    </cfRule>
  </conditionalFormatting>
  <conditionalFormatting sqref="B58:B77">
    <cfRule type="cellIs" dxfId="173" priority="2810" operator="equal">
      <formula>0</formula>
    </cfRule>
  </conditionalFormatting>
  <conditionalFormatting sqref="B79:B98">
    <cfRule type="cellIs" dxfId="172" priority="2770" operator="equal">
      <formula>0</formula>
    </cfRule>
  </conditionalFormatting>
  <conditionalFormatting sqref="B100:B119">
    <cfRule type="cellIs" dxfId="171" priority="2730" operator="equal">
      <formula>0</formula>
    </cfRule>
  </conditionalFormatting>
  <conditionalFormatting sqref="B121:B140">
    <cfRule type="cellIs" dxfId="170" priority="2690" operator="equal">
      <formula>0</formula>
    </cfRule>
  </conditionalFormatting>
  <conditionalFormatting sqref="B142:B161">
    <cfRule type="cellIs" dxfId="169" priority="2650" operator="equal">
      <formula>0</formula>
    </cfRule>
  </conditionalFormatting>
  <conditionalFormatting sqref="B163:B182">
    <cfRule type="cellIs" dxfId="168" priority="2610" operator="equal">
      <formula>0</formula>
    </cfRule>
  </conditionalFormatting>
  <conditionalFormatting sqref="B184:B203">
    <cfRule type="cellIs" dxfId="167" priority="2570" operator="equal">
      <formula>0</formula>
    </cfRule>
  </conditionalFormatting>
  <conditionalFormatting sqref="B205:B224">
    <cfRule type="cellIs" dxfId="166" priority="2530" operator="equal">
      <formula>0</formula>
    </cfRule>
  </conditionalFormatting>
  <conditionalFormatting sqref="B226:B245">
    <cfRule type="cellIs" dxfId="165" priority="2185" operator="equal">
      <formula>0</formula>
    </cfRule>
  </conditionalFormatting>
  <conditionalFormatting sqref="B247:B266">
    <cfRule type="cellIs" dxfId="164" priority="2145" operator="equal">
      <formula>0</formula>
    </cfRule>
  </conditionalFormatting>
  <conditionalFormatting sqref="B268:B287">
    <cfRule type="cellIs" dxfId="163" priority="2105" operator="equal">
      <formula>0</formula>
    </cfRule>
  </conditionalFormatting>
  <conditionalFormatting sqref="C16:D35">
    <cfRule type="cellIs" dxfId="162" priority="4618" operator="equal">
      <formula>0</formula>
    </cfRule>
  </conditionalFormatting>
  <conditionalFormatting sqref="C37:D56">
    <cfRule type="cellIs" dxfId="161" priority="2851" operator="equal">
      <formula>0</formula>
    </cfRule>
  </conditionalFormatting>
  <conditionalFormatting sqref="C58:D77">
    <cfRule type="cellIs" dxfId="160" priority="8" operator="equal">
      <formula>0</formula>
    </cfRule>
  </conditionalFormatting>
  <conditionalFormatting sqref="C79:D98">
    <cfRule type="cellIs" dxfId="159" priority="7" operator="equal">
      <formula>0</formula>
    </cfRule>
  </conditionalFormatting>
  <conditionalFormatting sqref="C100:D119">
    <cfRule type="cellIs" dxfId="158" priority="6" operator="equal">
      <formula>0</formula>
    </cfRule>
  </conditionalFormatting>
  <conditionalFormatting sqref="C121:D140">
    <cfRule type="cellIs" dxfId="157" priority="5" operator="equal">
      <formula>0</formula>
    </cfRule>
  </conditionalFormatting>
  <conditionalFormatting sqref="C142:D161">
    <cfRule type="cellIs" dxfId="156" priority="4" operator="equal">
      <formula>0</formula>
    </cfRule>
  </conditionalFormatting>
  <conditionalFormatting sqref="C163:D182">
    <cfRule type="cellIs" dxfId="155" priority="3" operator="equal">
      <formula>0</formula>
    </cfRule>
  </conditionalFormatting>
  <conditionalFormatting sqref="C184:D203">
    <cfRule type="cellIs" dxfId="154" priority="2" operator="equal">
      <formula>0</formula>
    </cfRule>
  </conditionalFormatting>
  <conditionalFormatting sqref="C205:D224">
    <cfRule type="cellIs" dxfId="153" priority="1" operator="equal">
      <formula>0</formula>
    </cfRule>
  </conditionalFormatting>
  <conditionalFormatting sqref="C226:D245">
    <cfRule type="cellIs" dxfId="152" priority="2186" operator="equal">
      <formula>0</formula>
    </cfRule>
  </conditionalFormatting>
  <conditionalFormatting sqref="C247:D266">
    <cfRule type="cellIs" dxfId="151" priority="2146" operator="equal">
      <formula>0</formula>
    </cfRule>
  </conditionalFormatting>
  <conditionalFormatting sqref="C268:D287">
    <cfRule type="cellIs" dxfId="150" priority="2106" operator="equal">
      <formula>0</formula>
    </cfRule>
  </conditionalFormatting>
  <conditionalFormatting sqref="E23:E26">
    <cfRule type="expression" dxfId="149" priority="873">
      <formula>OR(E$15="Sa",E$15="Su")</formula>
    </cfRule>
  </conditionalFormatting>
  <conditionalFormatting sqref="E28:E31">
    <cfRule type="expression" dxfId="148" priority="861">
      <formula>OR(E$15="Sa",E$15="Su")</formula>
    </cfRule>
  </conditionalFormatting>
  <conditionalFormatting sqref="E33:E35">
    <cfRule type="expression" dxfId="147" priority="852">
      <formula>OR(E$15="Sa",E$15="Su")</formula>
    </cfRule>
  </conditionalFormatting>
  <conditionalFormatting sqref="E16:AI35 E37:AI56 E58:AI77 E79:AI98 E100:AI119 E121:AI140 E142:AI161 E163:AI182 E184:AI203 E205:AI224">
    <cfRule type="cellIs" dxfId="146" priority="4875" operator="equal">
      <formula>$AQ$31</formula>
    </cfRule>
  </conditionalFormatting>
  <conditionalFormatting sqref="E16:AI35">
    <cfRule type="expression" dxfId="145" priority="885">
      <formula>OR(E$15="Sa",E$15="Su")</formula>
    </cfRule>
  </conditionalFormatting>
  <conditionalFormatting sqref="E37:AI56 E58:AI77 E79:AI98 E100:AI119 E16:AI35 E121:AI140 E142:AI161 E163:AI182 E184:AI203 E205:AI224">
    <cfRule type="expression" dxfId="144" priority="4874">
      <formula>$C$16=N</formula>
    </cfRule>
  </conditionalFormatting>
  <conditionalFormatting sqref="E37:AI56">
    <cfRule type="expression" dxfId="143" priority="784">
      <formula>OR(E$15="Sa",E$15="Su")</formula>
    </cfRule>
  </conditionalFormatting>
  <conditionalFormatting sqref="E58:AI77">
    <cfRule type="expression" dxfId="142" priority="716">
      <formula>OR(E$15="Sa",E$15="Su")</formula>
    </cfRule>
  </conditionalFormatting>
  <conditionalFormatting sqref="E79:AI98">
    <cfRule type="expression" dxfId="141" priority="648">
      <formula>OR(E$15="Sa",E$15="Su")</formula>
    </cfRule>
  </conditionalFormatting>
  <conditionalFormatting sqref="E100:AI119">
    <cfRule type="expression" dxfId="140" priority="580">
      <formula>OR(E$15="Sa",E$15="Su")</formula>
    </cfRule>
  </conditionalFormatting>
  <conditionalFormatting sqref="E121:AI140">
    <cfRule type="expression" dxfId="139" priority="512">
      <formula>OR(E$15="Sa",E$15="Su")</formula>
    </cfRule>
  </conditionalFormatting>
  <conditionalFormatting sqref="E142:AI161">
    <cfRule type="expression" dxfId="138" priority="444">
      <formula>OR(E$15="Sa",E$15="Su")</formula>
    </cfRule>
  </conditionalFormatting>
  <conditionalFormatting sqref="E163:AI182">
    <cfRule type="expression" dxfId="137" priority="376">
      <formula>OR(E$15="Sa",E$15="Su")</formula>
    </cfRule>
  </conditionalFormatting>
  <conditionalFormatting sqref="E184:AI203">
    <cfRule type="expression" dxfId="136" priority="308">
      <formula>OR(E$15="Sa",E$15="Su")</formula>
    </cfRule>
  </conditionalFormatting>
  <conditionalFormatting sqref="E205:AI224">
    <cfRule type="expression" dxfId="135" priority="240">
      <formula>OR(E$15="Sa",E$15="Su")</formula>
    </cfRule>
  </conditionalFormatting>
  <conditionalFormatting sqref="E226:AI230">
    <cfRule type="expression" dxfId="134" priority="238">
      <formula>$C$16=N</formula>
    </cfRule>
    <cfRule type="cellIs" dxfId="133" priority="239" operator="equal">
      <formula>$AQ$31</formula>
    </cfRule>
  </conditionalFormatting>
  <conditionalFormatting sqref="E226:AI245">
    <cfRule type="expression" dxfId="132" priority="164">
      <formula>OR(E$15="Sa",E$15="Su")</formula>
    </cfRule>
  </conditionalFormatting>
  <conditionalFormatting sqref="E231:AI235">
    <cfRule type="cellIs" dxfId="131" priority="220" operator="equal">
      <formula>$AQ$31</formula>
    </cfRule>
    <cfRule type="expression" dxfId="130" priority="219">
      <formula>$C$16=N</formula>
    </cfRule>
  </conditionalFormatting>
  <conditionalFormatting sqref="E236:AI240">
    <cfRule type="expression" dxfId="129" priority="200">
      <formula>$C$16=N</formula>
    </cfRule>
    <cfRule type="cellIs" dxfId="128" priority="201" operator="equal">
      <formula>$AQ$31</formula>
    </cfRule>
  </conditionalFormatting>
  <conditionalFormatting sqref="E241:AI245">
    <cfRule type="expression" dxfId="127" priority="181">
      <formula>$C$16=N</formula>
    </cfRule>
    <cfRule type="cellIs" dxfId="126" priority="182" operator="equal">
      <formula>$AQ$31</formula>
    </cfRule>
  </conditionalFormatting>
  <conditionalFormatting sqref="E247:AI251">
    <cfRule type="cellIs" dxfId="125" priority="163" operator="equal">
      <formula>$AQ$31</formula>
    </cfRule>
    <cfRule type="expression" dxfId="124" priority="162">
      <formula>$C$16=N</formula>
    </cfRule>
  </conditionalFormatting>
  <conditionalFormatting sqref="E247:AI266">
    <cfRule type="expression" dxfId="123" priority="88">
      <formula>OR(E$15="Sa",E$15="Su")</formula>
    </cfRule>
  </conditionalFormatting>
  <conditionalFormatting sqref="E252:AI256">
    <cfRule type="expression" dxfId="122" priority="143">
      <formula>$C$16=N</formula>
    </cfRule>
    <cfRule type="cellIs" dxfId="121" priority="144" operator="equal">
      <formula>$AQ$31</formula>
    </cfRule>
  </conditionalFormatting>
  <conditionalFormatting sqref="E257:AI261">
    <cfRule type="expression" dxfId="120" priority="124">
      <formula>$C$16=N</formula>
    </cfRule>
    <cfRule type="cellIs" dxfId="119" priority="125" operator="equal">
      <formula>$AQ$31</formula>
    </cfRule>
  </conditionalFormatting>
  <conditionalFormatting sqref="E262:AI266">
    <cfRule type="expression" dxfId="118" priority="105">
      <formula>$C$16=N</formula>
    </cfRule>
    <cfRule type="cellIs" dxfId="117" priority="106" operator="equal">
      <formula>$AQ$31</formula>
    </cfRule>
  </conditionalFormatting>
  <conditionalFormatting sqref="E268:AI272">
    <cfRule type="cellIs" dxfId="116" priority="87" operator="equal">
      <formula>$AQ$31</formula>
    </cfRule>
    <cfRule type="expression" dxfId="115" priority="86">
      <formula>$C$16=N</formula>
    </cfRule>
  </conditionalFormatting>
  <conditionalFormatting sqref="E268:AI287">
    <cfRule type="expression" dxfId="114" priority="12">
      <formula>OR(E$15="Sa",E$15="Su")</formula>
    </cfRule>
  </conditionalFormatting>
  <conditionalFormatting sqref="E273:AI277">
    <cfRule type="cellIs" dxfId="113" priority="68" operator="equal">
      <formula>$AQ$31</formula>
    </cfRule>
    <cfRule type="expression" dxfId="112" priority="67">
      <formula>$C$16=N</formula>
    </cfRule>
  </conditionalFormatting>
  <conditionalFormatting sqref="E278:AI282">
    <cfRule type="expression" dxfId="111" priority="48">
      <formula>$C$16=N</formula>
    </cfRule>
    <cfRule type="cellIs" dxfId="110" priority="49" operator="equal">
      <formula>$AQ$31</formula>
    </cfRule>
  </conditionalFormatting>
  <conditionalFormatting sqref="E283:AI287">
    <cfRule type="expression" dxfId="109" priority="29">
      <formula>$C$16=N</formula>
    </cfRule>
    <cfRule type="cellIs" dxfId="108" priority="30" operator="equal">
      <formula>$AQ$31</formula>
    </cfRule>
  </conditionalFormatting>
  <conditionalFormatting sqref="F19:M19">
    <cfRule type="expression" dxfId="107" priority="2494">
      <formula>OR(F$15="Sa",F$15="Su")</formula>
    </cfRule>
  </conditionalFormatting>
  <conditionalFormatting sqref="F21:M22">
    <cfRule type="expression" dxfId="106" priority="2488">
      <formula>OR(F$15="Sa",F$15="Su")</formula>
    </cfRule>
  </conditionalFormatting>
  <conditionalFormatting sqref="F24:M25">
    <cfRule type="expression" dxfId="105" priority="877">
      <formula>OR(F$15="Sa",F$15="Su")</formula>
    </cfRule>
  </conditionalFormatting>
  <conditionalFormatting sqref="F27:M30">
    <cfRule type="expression" dxfId="104" priority="865">
      <formula>OR(F$15="Sa",F$15="Su")</formula>
    </cfRule>
  </conditionalFormatting>
  <conditionalFormatting sqref="F34:M34">
    <cfRule type="expression" dxfId="103" priority="853">
      <formula>OR(F$15="Sa",F$15="Su")</formula>
    </cfRule>
  </conditionalFormatting>
  <conditionalFormatting sqref="F40:M40">
    <cfRule type="expression" dxfId="102" priority="836">
      <formula>OR(F$15="Sa",F$15="Su")</formula>
    </cfRule>
  </conditionalFormatting>
  <conditionalFormatting sqref="F42:M43">
    <cfRule type="expression" dxfId="101" priority="1991">
      <formula>OR(F$15="Sa",F$15="Su")</formula>
    </cfRule>
  </conditionalFormatting>
  <conditionalFormatting sqref="F45:M46">
    <cfRule type="expression" dxfId="100" priority="819">
      <formula>OR(F$15="Sa",F$15="Su")</formula>
    </cfRule>
  </conditionalFormatting>
  <conditionalFormatting sqref="F48:M51">
    <cfRule type="expression" dxfId="99" priority="802">
      <formula>OR(F$15="Sa",F$15="Su")</formula>
    </cfRule>
  </conditionalFormatting>
  <conditionalFormatting sqref="F55:M55">
    <cfRule type="expression" dxfId="98" priority="785">
      <formula>OR(F$15="Sa",F$15="Su")</formula>
    </cfRule>
  </conditionalFormatting>
  <conditionalFormatting sqref="F61:M61">
    <cfRule type="expression" dxfId="97" priority="768">
      <formula>OR(F$15="Sa",F$15="Su")</formula>
    </cfRule>
  </conditionalFormatting>
  <conditionalFormatting sqref="F63:M64">
    <cfRule type="expression" dxfId="96" priority="1896">
      <formula>OR(F$15="Sa",F$15="Su")</formula>
    </cfRule>
  </conditionalFormatting>
  <conditionalFormatting sqref="F66:M67">
    <cfRule type="expression" dxfId="95" priority="751">
      <formula>OR(F$15="Sa",F$15="Su")</formula>
    </cfRule>
  </conditionalFormatting>
  <conditionalFormatting sqref="F69:M72">
    <cfRule type="expression" dxfId="94" priority="734">
      <formula>OR(F$15="Sa",F$15="Su")</formula>
    </cfRule>
  </conditionalFormatting>
  <conditionalFormatting sqref="F76:M76">
    <cfRule type="expression" dxfId="93" priority="717">
      <formula>OR(F$15="Sa",F$15="Su")</formula>
    </cfRule>
  </conditionalFormatting>
  <conditionalFormatting sqref="F82:M82">
    <cfRule type="expression" dxfId="92" priority="700">
      <formula>OR(F$15="Sa",F$15="Su")</formula>
    </cfRule>
  </conditionalFormatting>
  <conditionalFormatting sqref="F84:M85">
    <cfRule type="expression" dxfId="91" priority="1801">
      <formula>OR(F$15="Sa",F$15="Su")</formula>
    </cfRule>
  </conditionalFormatting>
  <conditionalFormatting sqref="F87:M88">
    <cfRule type="expression" dxfId="90" priority="683">
      <formula>OR(F$15="Sa",F$15="Su")</formula>
    </cfRule>
  </conditionalFormatting>
  <conditionalFormatting sqref="F90:M93">
    <cfRule type="expression" dxfId="89" priority="666">
      <formula>OR(F$15="Sa",F$15="Su")</formula>
    </cfRule>
  </conditionalFormatting>
  <conditionalFormatting sqref="F97:M97">
    <cfRule type="expression" dxfId="88" priority="649">
      <formula>OR(F$15="Sa",F$15="Su")</formula>
    </cfRule>
  </conditionalFormatting>
  <conditionalFormatting sqref="F103:M103">
    <cfRule type="expression" dxfId="87" priority="632">
      <formula>OR(F$15="Sa",F$15="Su")</formula>
    </cfRule>
  </conditionalFormatting>
  <conditionalFormatting sqref="F105:M106">
    <cfRule type="expression" dxfId="86" priority="1706">
      <formula>OR(F$15="Sa",F$15="Su")</formula>
    </cfRule>
  </conditionalFormatting>
  <conditionalFormatting sqref="F108:M109">
    <cfRule type="expression" dxfId="85" priority="615">
      <formula>OR(F$15="Sa",F$15="Su")</formula>
    </cfRule>
  </conditionalFormatting>
  <conditionalFormatting sqref="F111:M114">
    <cfRule type="expression" dxfId="84" priority="598">
      <formula>OR(F$15="Sa",F$15="Su")</formula>
    </cfRule>
  </conditionalFormatting>
  <conditionalFormatting sqref="F118:M118">
    <cfRule type="expression" dxfId="83" priority="581">
      <formula>OR(F$15="Sa",F$15="Su")</formula>
    </cfRule>
  </conditionalFormatting>
  <conditionalFormatting sqref="F124:M124">
    <cfRule type="expression" dxfId="82" priority="564">
      <formula>OR(F$15="Sa",F$15="Su")</formula>
    </cfRule>
  </conditionalFormatting>
  <conditionalFormatting sqref="F126:M127">
    <cfRule type="expression" dxfId="81" priority="1611">
      <formula>OR(F$15="Sa",F$15="Su")</formula>
    </cfRule>
  </conditionalFormatting>
  <conditionalFormatting sqref="F129:M130">
    <cfRule type="expression" dxfId="80" priority="547">
      <formula>OR(F$15="Sa",F$15="Su")</formula>
    </cfRule>
  </conditionalFormatting>
  <conditionalFormatting sqref="F132:M135">
    <cfRule type="expression" dxfId="79" priority="530">
      <formula>OR(F$15="Sa",F$15="Su")</formula>
    </cfRule>
  </conditionalFormatting>
  <conditionalFormatting sqref="F139:M139">
    <cfRule type="expression" dxfId="78" priority="513">
      <formula>OR(F$15="Sa",F$15="Su")</formula>
    </cfRule>
  </conditionalFormatting>
  <conditionalFormatting sqref="F145:M145">
    <cfRule type="expression" dxfId="77" priority="496">
      <formula>OR(F$15="Sa",F$15="Su")</formula>
    </cfRule>
  </conditionalFormatting>
  <conditionalFormatting sqref="F147:M148">
    <cfRule type="expression" dxfId="76" priority="1516">
      <formula>OR(F$15="Sa",F$15="Su")</formula>
    </cfRule>
  </conditionalFormatting>
  <conditionalFormatting sqref="F150:M151">
    <cfRule type="expression" dxfId="75" priority="479">
      <formula>OR(F$15="Sa",F$15="Su")</formula>
    </cfRule>
  </conditionalFormatting>
  <conditionalFormatting sqref="F153:M156">
    <cfRule type="expression" dxfId="74" priority="462">
      <formula>OR(F$15="Sa",F$15="Su")</formula>
    </cfRule>
  </conditionalFormatting>
  <conditionalFormatting sqref="F160:M160">
    <cfRule type="expression" dxfId="73" priority="445">
      <formula>OR(F$15="Sa",F$15="Su")</formula>
    </cfRule>
  </conditionalFormatting>
  <conditionalFormatting sqref="F166:M166">
    <cfRule type="expression" dxfId="72" priority="428">
      <formula>OR(F$15="Sa",F$15="Su")</formula>
    </cfRule>
  </conditionalFormatting>
  <conditionalFormatting sqref="F168:M169">
    <cfRule type="expression" dxfId="71" priority="1421">
      <formula>OR(F$15="Sa",F$15="Su")</formula>
    </cfRule>
  </conditionalFormatting>
  <conditionalFormatting sqref="F171:M172">
    <cfRule type="expression" dxfId="70" priority="411">
      <formula>OR(F$15="Sa",F$15="Su")</formula>
    </cfRule>
  </conditionalFormatting>
  <conditionalFormatting sqref="F174:M177">
    <cfRule type="expression" dxfId="69" priority="394">
      <formula>OR(F$15="Sa",F$15="Su")</formula>
    </cfRule>
  </conditionalFormatting>
  <conditionalFormatting sqref="F181:M181">
    <cfRule type="expression" dxfId="68" priority="377">
      <formula>OR(F$15="Sa",F$15="Su")</formula>
    </cfRule>
  </conditionalFormatting>
  <conditionalFormatting sqref="F187:M187">
    <cfRule type="expression" dxfId="67" priority="360">
      <formula>OR(F$15="Sa",F$15="Su")</formula>
    </cfRule>
  </conditionalFormatting>
  <conditionalFormatting sqref="F189:M190">
    <cfRule type="expression" dxfId="66" priority="1326">
      <formula>OR(F$15="Sa",F$15="Su")</formula>
    </cfRule>
  </conditionalFormatting>
  <conditionalFormatting sqref="F192:M193">
    <cfRule type="expression" dxfId="65" priority="343">
      <formula>OR(F$15="Sa",F$15="Su")</formula>
    </cfRule>
  </conditionalFormatting>
  <conditionalFormatting sqref="F195:M198">
    <cfRule type="expression" dxfId="64" priority="326">
      <formula>OR(F$15="Sa",F$15="Su")</formula>
    </cfRule>
  </conditionalFormatting>
  <conditionalFormatting sqref="F202:M202">
    <cfRule type="expression" dxfId="63" priority="309">
      <formula>OR(F$15="Sa",F$15="Su")</formula>
    </cfRule>
  </conditionalFormatting>
  <conditionalFormatting sqref="F208:M208">
    <cfRule type="expression" dxfId="62" priority="292">
      <formula>OR(F$15="Sa",F$15="Su")</formula>
    </cfRule>
  </conditionalFormatting>
  <conditionalFormatting sqref="F210:M211">
    <cfRule type="expression" dxfId="61" priority="1231">
      <formula>OR(F$15="Sa",F$15="Su")</formula>
    </cfRule>
  </conditionalFormatting>
  <conditionalFormatting sqref="F213:M214">
    <cfRule type="expression" dxfId="60" priority="275">
      <formula>OR(F$15="Sa",F$15="Su")</formula>
    </cfRule>
  </conditionalFormatting>
  <conditionalFormatting sqref="F216:M219">
    <cfRule type="expression" dxfId="59" priority="258">
      <formula>OR(F$15="Sa",F$15="Su")</formula>
    </cfRule>
  </conditionalFormatting>
  <conditionalFormatting sqref="F223:M223">
    <cfRule type="expression" dxfId="58" priority="241">
      <formula>OR(F$15="Sa",F$15="Su")</formula>
    </cfRule>
  </conditionalFormatting>
  <conditionalFormatting sqref="F229:M229">
    <cfRule type="expression" dxfId="57" priority="222">
      <formula>OR(F$15="Sa",F$15="Su")</formula>
    </cfRule>
  </conditionalFormatting>
  <conditionalFormatting sqref="F234:M234">
    <cfRule type="expression" dxfId="56" priority="203">
      <formula>OR(F$15="Sa",F$15="Su")</formula>
    </cfRule>
  </conditionalFormatting>
  <conditionalFormatting sqref="F239:M239">
    <cfRule type="expression" dxfId="55" priority="184">
      <formula>OR(F$15="Sa",F$15="Su")</formula>
    </cfRule>
  </conditionalFormatting>
  <conditionalFormatting sqref="F244:M244">
    <cfRule type="expression" dxfId="54" priority="165">
      <formula>OR(F$15="Sa",F$15="Su")</formula>
    </cfRule>
  </conditionalFormatting>
  <conditionalFormatting sqref="F250:M250">
    <cfRule type="expression" dxfId="53" priority="146">
      <formula>OR(F$15="Sa",F$15="Su")</formula>
    </cfRule>
  </conditionalFormatting>
  <conditionalFormatting sqref="F255:M255">
    <cfRule type="expression" dxfId="52" priority="127">
      <formula>OR(F$15="Sa",F$15="Su")</formula>
    </cfRule>
  </conditionalFormatting>
  <conditionalFormatting sqref="F260:M260">
    <cfRule type="expression" dxfId="51" priority="108">
      <formula>OR(F$15="Sa",F$15="Su")</formula>
    </cfRule>
  </conditionalFormatting>
  <conditionalFormatting sqref="F265:M265">
    <cfRule type="expression" dxfId="50" priority="89">
      <formula>OR(F$15="Sa",F$15="Su")</formula>
    </cfRule>
  </conditionalFormatting>
  <conditionalFormatting sqref="F271:M271">
    <cfRule type="expression" dxfId="49" priority="70">
      <formula>OR(F$15="Sa",F$15="Su")</formula>
    </cfRule>
  </conditionalFormatting>
  <conditionalFormatting sqref="F276:M276">
    <cfRule type="expression" dxfId="48" priority="51">
      <formula>OR(F$15="Sa",F$15="Su")</formula>
    </cfRule>
  </conditionalFormatting>
  <conditionalFormatting sqref="F281:M281">
    <cfRule type="expression" dxfId="47" priority="32">
      <formula>OR(F$15="Sa",F$15="Su")</formula>
    </cfRule>
  </conditionalFormatting>
  <conditionalFormatting sqref="F286:M286">
    <cfRule type="expression" dxfId="46" priority="13">
      <formula>OR(F$15="Sa",F$15="Su")</formula>
    </cfRule>
  </conditionalFormatting>
  <conditionalFormatting sqref="F17:AH35">
    <cfRule type="expression" dxfId="45" priority="856">
      <formula>OR(F$15="Sa",F$15="Su")</formula>
    </cfRule>
  </conditionalFormatting>
  <conditionalFormatting sqref="F227:AH230">
    <cfRule type="expression" dxfId="44" priority="225">
      <formula>OR(F$15="Sa",F$15="Su")</formula>
    </cfRule>
  </conditionalFormatting>
  <conditionalFormatting sqref="F232:AH235">
    <cfRule type="expression" dxfId="43" priority="206">
      <formula>OR(F$15="Sa",F$15="Su")</formula>
    </cfRule>
  </conditionalFormatting>
  <conditionalFormatting sqref="F237:AH240">
    <cfRule type="expression" dxfId="42" priority="187">
      <formula>OR(F$15="Sa",F$15="Su")</formula>
    </cfRule>
  </conditionalFormatting>
  <conditionalFormatting sqref="F242:AH245">
    <cfRule type="expression" dxfId="41" priority="168">
      <formula>OR(F$15="Sa",F$15="Su")</formula>
    </cfRule>
  </conditionalFormatting>
  <conditionalFormatting sqref="F248:AH251">
    <cfRule type="expression" dxfId="40" priority="149">
      <formula>OR(F$15="Sa",F$15="Su")</formula>
    </cfRule>
  </conditionalFormatting>
  <conditionalFormatting sqref="F253:AH256">
    <cfRule type="expression" dxfId="39" priority="130">
      <formula>OR(F$15="Sa",F$15="Su")</formula>
    </cfRule>
  </conditionalFormatting>
  <conditionalFormatting sqref="F258:AH261">
    <cfRule type="expression" dxfId="38" priority="111">
      <formula>OR(F$15="Sa",F$15="Su")</formula>
    </cfRule>
  </conditionalFormatting>
  <conditionalFormatting sqref="F263:AH266">
    <cfRule type="expression" dxfId="37" priority="92">
      <formula>OR(F$15="Sa",F$15="Su")</formula>
    </cfRule>
  </conditionalFormatting>
  <conditionalFormatting sqref="F269:AH272">
    <cfRule type="expression" dxfId="36" priority="73">
      <formula>OR(F$15="Sa",F$15="Su")</formula>
    </cfRule>
  </conditionalFormatting>
  <conditionalFormatting sqref="F274:AH277">
    <cfRule type="expression" dxfId="35" priority="54">
      <formula>OR(F$15="Sa",F$15="Su")</formula>
    </cfRule>
  </conditionalFormatting>
  <conditionalFormatting sqref="F279:AH282">
    <cfRule type="expression" dxfId="34" priority="35">
      <formula>OR(F$15="Sa",F$15="Su")</formula>
    </cfRule>
  </conditionalFormatting>
  <conditionalFormatting sqref="F284:AH287">
    <cfRule type="expression" dxfId="33" priority="16">
      <formula>OR(F$15="Sa",F$15="Su")</formula>
    </cfRule>
  </conditionalFormatting>
  <conditionalFormatting sqref="F26:AI26">
    <cfRule type="expression" dxfId="32" priority="874">
      <formula>OR(F$15="Sa",F$15="Su")</formula>
    </cfRule>
  </conditionalFormatting>
  <conditionalFormatting sqref="F31:AI31">
    <cfRule type="expression" dxfId="31" priority="862">
      <formula>OR(F$15="Sa",F$15="Su")</formula>
    </cfRule>
  </conditionalFormatting>
  <conditionalFormatting sqref="I16:I35">
    <cfRule type="expression" dxfId="30" priority="854">
      <formula>1&lt;$I$13&lt;7</formula>
    </cfRule>
  </conditionalFormatting>
  <conditionalFormatting sqref="I37:I56">
    <cfRule type="expression" dxfId="29" priority="786">
      <formula>1&lt;$I$13&lt;7</formula>
    </cfRule>
  </conditionalFormatting>
  <conditionalFormatting sqref="I58:I77">
    <cfRule type="expression" dxfId="28" priority="718">
      <formula>1&lt;$I$13&lt;7</formula>
    </cfRule>
  </conditionalFormatting>
  <conditionalFormatting sqref="I79:I98">
    <cfRule type="expression" dxfId="27" priority="650">
      <formula>1&lt;$I$13&lt;7</formula>
    </cfRule>
  </conditionalFormatting>
  <conditionalFormatting sqref="I100:I119">
    <cfRule type="expression" dxfId="26" priority="582">
      <formula>1&lt;$I$13&lt;7</formula>
    </cfRule>
  </conditionalFormatting>
  <conditionalFormatting sqref="I121:I140">
    <cfRule type="expression" dxfId="25" priority="514">
      <formula>1&lt;$I$13&lt;7</formula>
    </cfRule>
  </conditionalFormatting>
  <conditionalFormatting sqref="I142:I161">
    <cfRule type="expression" dxfId="24" priority="446">
      <formula>1&lt;$I$13&lt;7</formula>
    </cfRule>
  </conditionalFormatting>
  <conditionalFormatting sqref="I163:I182">
    <cfRule type="expression" dxfId="23" priority="378">
      <formula>1&lt;$I$13&lt;7</formula>
    </cfRule>
  </conditionalFormatting>
  <conditionalFormatting sqref="I184:I203">
    <cfRule type="expression" dxfId="22" priority="310">
      <formula>1&lt;$I$13&lt;7</formula>
    </cfRule>
  </conditionalFormatting>
  <conditionalFormatting sqref="I205:I224">
    <cfRule type="expression" dxfId="21" priority="242">
      <formula>1&lt;$I$13&lt;7</formula>
    </cfRule>
  </conditionalFormatting>
  <conditionalFormatting sqref="I226:I245">
    <cfRule type="expression" dxfId="20" priority="166">
      <formula>1&lt;$I$13&lt;7</formula>
    </cfRule>
  </conditionalFormatting>
  <conditionalFormatting sqref="I247:I266">
    <cfRule type="expression" dxfId="19" priority="90">
      <formula>1&lt;$I$13&lt;7</formula>
    </cfRule>
  </conditionalFormatting>
  <conditionalFormatting sqref="I268:I287">
    <cfRule type="expression" dxfId="18" priority="14">
      <formula>1&lt;$I$13&lt;7</formula>
    </cfRule>
  </conditionalFormatting>
  <conditionalFormatting sqref="N38:AH51">
    <cfRule type="expression" dxfId="17" priority="2817">
      <formula>OR(N$15="Sa",N$15="Su")</formula>
    </cfRule>
  </conditionalFormatting>
  <conditionalFormatting sqref="N59:AH75">
    <cfRule type="expression" dxfId="16" priority="2777">
      <formula>OR(N$15="Sa",N$15="Su")</formula>
    </cfRule>
  </conditionalFormatting>
  <conditionalFormatting sqref="N80:AH96">
    <cfRule type="expression" dxfId="15" priority="2737">
      <formula>OR(N$15="Sa",N$15="Su")</formula>
    </cfRule>
  </conditionalFormatting>
  <conditionalFormatting sqref="N101:AH111">
    <cfRule type="expression" dxfId="14" priority="2697">
      <formula>OR(N$15="Sa",N$15="Su")</formula>
    </cfRule>
  </conditionalFormatting>
  <conditionalFormatting sqref="AG14:AI14">
    <cfRule type="cellIs" dxfId="13" priority="4871" operator="greaterThan">
      <formula>$AM$18</formula>
    </cfRule>
  </conditionalFormatting>
  <conditionalFormatting sqref="AJ16:AJ35">
    <cfRule type="cellIs" dxfId="12" priority="4623" operator="equal">
      <formula>"N/A"</formula>
    </cfRule>
  </conditionalFormatting>
  <conditionalFormatting sqref="AJ37:AJ56">
    <cfRule type="cellIs" dxfId="11" priority="2198" operator="equal">
      <formula>"N/A"</formula>
    </cfRule>
  </conditionalFormatting>
  <conditionalFormatting sqref="AJ58:AJ77">
    <cfRule type="cellIs" dxfId="10" priority="2197" operator="equal">
      <formula>"N/A"</formula>
    </cfRule>
  </conditionalFormatting>
  <conditionalFormatting sqref="AJ79:AJ98">
    <cfRule type="cellIs" dxfId="9" priority="2196" operator="equal">
      <formula>"N/A"</formula>
    </cfRule>
  </conditionalFormatting>
  <conditionalFormatting sqref="AJ100:AJ119">
    <cfRule type="cellIs" dxfId="8" priority="2195" operator="equal">
      <formula>"N/A"</formula>
    </cfRule>
  </conditionalFormatting>
  <conditionalFormatting sqref="AJ121:AJ140">
    <cfRule type="cellIs" dxfId="7" priority="2194" operator="equal">
      <formula>"N/A"</formula>
    </cfRule>
  </conditionalFormatting>
  <conditionalFormatting sqref="AJ142:AJ161">
    <cfRule type="cellIs" dxfId="6" priority="2193" operator="equal">
      <formula>"N/A"</formula>
    </cfRule>
  </conditionalFormatting>
  <conditionalFormatting sqref="AJ163:AJ182">
    <cfRule type="cellIs" dxfId="5" priority="2192" operator="equal">
      <formula>"N/A"</formula>
    </cfRule>
  </conditionalFormatting>
  <conditionalFormatting sqref="AJ184:AJ203">
    <cfRule type="cellIs" dxfId="4" priority="2191" operator="equal">
      <formula>"N/A"</formula>
    </cfRule>
  </conditionalFormatting>
  <conditionalFormatting sqref="AJ205:AJ224">
    <cfRule type="cellIs" dxfId="3" priority="2190" operator="equal">
      <formula>"N/A"</formula>
    </cfRule>
  </conditionalFormatting>
  <conditionalFormatting sqref="AJ226:AJ245">
    <cfRule type="cellIs" dxfId="2" priority="2150" operator="equal">
      <formula>"N/A"</formula>
    </cfRule>
  </conditionalFormatting>
  <conditionalFormatting sqref="AJ247:AJ266">
    <cfRule type="cellIs" dxfId="1" priority="2110" operator="equal">
      <formula>"N/A"</formula>
    </cfRule>
  </conditionalFormatting>
  <conditionalFormatting sqref="AJ268:AJ287">
    <cfRule type="cellIs" dxfId="0" priority="2070" operator="equal">
      <formula>"N/A"</formula>
    </cfRule>
  </conditionalFormatting>
  <dataValidations xWindow="740" yWindow="341" count="4">
    <dataValidation type="decimal" operator="greaterThan" allowBlank="1" showInputMessage="1" showErrorMessage="1" sqref="AJ36 AJ57 AJ78 AJ99 AJ120 AJ141 AJ162 AJ183 AJ204 AJ225 AJ246 AJ267 AJ288" xr:uid="{00000000-0002-0000-0400-000000000000}">
      <formula1>0</formula1>
    </dataValidation>
    <dataValidation type="custom" allowBlank="1" showErrorMessage="1" errorTitle="Invalid Grant Number" error="Must have 3 letters and 5 Letters_x000a_if not contact _x000a_Cheyenne Peterson_x000a_269-4600" sqref="AG9" xr:uid="{00000000-0002-0000-0400-000001000000}">
      <formula1>AND(First,Second,Number,Last)</formula1>
    </dataValidation>
    <dataValidation type="list" allowBlank="1" showErrorMessage="1" errorTitle="CAPITAL LETTERS or leave blank" error="Use &quot;F&quot; for Full day_x000a_Use &quot;P&quot; for Partial day_x000a_Use &quot;SI&quot; for Sick day_x000a_Use &quot;FP&quot; for Full day plus partial day_x000a_Use &quot;N&quot; for Notice day_x000a__x000a_Leave blank if the facility was closed (weekends; holidays)." promptTitle="CAPITAL LETTERS or leave blank" prompt="Use &quot;F&quot; for Full day_x000a_Use &quot;P&quot; for Partial day_x000a_Use &quot;SI&quot; for Sick day_x000a_Use &quot;FP&quot; for Full day plus partial day_x000a_Use &quot;N&quot; for Notice day_x000a__x000a_Leave blank if the facility was closed (weekends; holidays)." sqref="E268:AI287 E16:AI35 E37:AI56 E58:AI77 E79:AI98 E100:AI119 E121:AI140 E142:AI161 E163:AI182 E184:AI203 E205:AI224 E226:AI245 E247:AI266" xr:uid="{00000000-0002-0000-0400-000002000000}">
      <formula1>"F,P,SI,FP,N"</formula1>
    </dataValidation>
    <dataValidation type="list" allowBlank="1" showInputMessage="1" showErrorMessage="1" sqref="AD10:AJ10" xr:uid="{00000000-0002-0000-0400-000004000000}">
      <formula1>$AM$24:$AM$124</formula1>
    </dataValidation>
  </dataValidations>
  <printOptions horizontalCentered="1" verticalCentered="1"/>
  <pageMargins left="0.25" right="0.25" top="0.26" bottom="0.31" header="0.19" footer="0.2"/>
  <pageSetup scale="89" fitToHeight="0" orientation="landscape" horizontalDpi="4294967293" verticalDpi="4294967293" r:id="rId1"/>
  <headerFooter alignWithMargins="0">
    <oddFooter xml:space="preserve">&amp;L&amp;9CC14   Rev 02/2026&amp;C&amp;9Report Date: &amp;D&amp;R&amp;9Page &amp;P </oddFooter>
  </headerFooter>
  <rowBreaks count="10" manualBreakCount="10">
    <brk id="36" max="16383" man="1"/>
    <brk id="57" max="16383" man="1"/>
    <brk id="78" max="16383" man="1"/>
    <brk id="99" max="16383" man="1"/>
    <brk id="120" max="16383" man="1"/>
    <brk id="141" max="16383" man="1"/>
    <brk id="162" max="16383" man="1"/>
    <brk id="183" max="16383" man="1"/>
    <brk id="204" max="16383" man="1"/>
    <brk id="225" max="16383"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249977111117893"/>
  </sheetPr>
  <dimension ref="A1:DC1138"/>
  <sheetViews>
    <sheetView showGridLines="0" tabSelected="1" zoomScale="130" zoomScaleNormal="130" workbookViewId="0">
      <selection activeCell="Y22" sqref="Y22"/>
    </sheetView>
  </sheetViews>
  <sheetFormatPr defaultColWidth="9.109375" defaultRowHeight="13.2" x14ac:dyDescent="0.25"/>
  <cols>
    <col min="1" max="1" width="15.33203125" style="2" customWidth="1"/>
    <col min="2" max="2" width="2.44140625" style="2" customWidth="1"/>
    <col min="3" max="3" width="10.109375" style="2" customWidth="1"/>
    <col min="4" max="4" width="9.109375" style="2"/>
    <col min="5" max="5" width="7.6640625" style="2" customWidth="1"/>
    <col min="6" max="6" width="3.88671875" style="2" customWidth="1"/>
    <col min="7" max="7" width="2.109375" style="2" customWidth="1"/>
    <col min="8" max="8" width="0.6640625" style="2" customWidth="1"/>
    <col min="9" max="9" width="1.33203125" style="2" customWidth="1"/>
    <col min="10" max="10" width="8" style="2" customWidth="1"/>
    <col min="11" max="11" width="9.109375" style="2" hidden="1" customWidth="1"/>
    <col min="12" max="12" width="1.33203125" style="2" customWidth="1"/>
    <col min="13" max="13" width="3.109375" style="2" customWidth="1"/>
    <col min="14" max="14" width="1.33203125" style="2" customWidth="1"/>
    <col min="15" max="15" width="9.109375" style="2" hidden="1" customWidth="1"/>
    <col min="16" max="16" width="3.6640625" style="2" customWidth="1"/>
    <col min="17" max="18" width="9.109375" style="2"/>
    <col min="19" max="19" width="1.88671875" style="2" customWidth="1"/>
    <col min="20" max="20" width="9.109375" style="2"/>
    <col min="21" max="21" width="3.109375" style="2" customWidth="1"/>
    <col min="22" max="22" width="13.44140625" style="2" customWidth="1"/>
    <col min="23" max="23" width="2.109375" style="2" customWidth="1"/>
    <col min="24" max="24" width="3" style="2" customWidth="1"/>
    <col min="25" max="25" width="14.6640625" style="2" customWidth="1"/>
    <col min="26" max="26" width="3" style="2" customWidth="1"/>
    <col min="27" max="16384" width="9.109375" style="2"/>
  </cols>
  <sheetData>
    <row r="1" spans="1:107" ht="15" x14ac:dyDescent="0.25">
      <c r="A1" s="547" t="s">
        <v>38</v>
      </c>
      <c r="B1" s="547"/>
      <c r="C1" s="547"/>
      <c r="D1" s="547"/>
      <c r="E1" s="547"/>
      <c r="F1" s="547"/>
      <c r="G1" s="547"/>
      <c r="H1" s="547"/>
      <c r="I1" s="547"/>
      <c r="J1" s="547"/>
      <c r="K1" s="547"/>
      <c r="L1" s="547"/>
      <c r="M1" s="547"/>
      <c r="N1" s="547"/>
      <c r="O1" s="547"/>
      <c r="P1" s="547"/>
      <c r="Q1" s="547"/>
      <c r="R1" s="547"/>
      <c r="S1" s="547"/>
      <c r="T1" s="547"/>
      <c r="U1" s="548"/>
      <c r="V1" s="544" t="s">
        <v>1</v>
      </c>
      <c r="W1" s="545"/>
      <c r="X1" s="545"/>
      <c r="Y1" s="546"/>
      <c r="Z1" s="16"/>
      <c r="AA1" s="16"/>
      <c r="AB1" s="16"/>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row>
    <row r="2" spans="1:107" x14ac:dyDescent="0.25">
      <c r="A2" s="550" t="s">
        <v>517</v>
      </c>
      <c r="B2" s="551"/>
      <c r="C2" s="551"/>
      <c r="D2" s="551"/>
      <c r="E2" s="551"/>
      <c r="F2" s="551"/>
      <c r="G2" s="551"/>
      <c r="H2" s="551"/>
      <c r="I2" s="551"/>
      <c r="J2" s="551"/>
      <c r="K2" s="551"/>
      <c r="L2" s="551"/>
      <c r="M2" s="551"/>
      <c r="N2" s="551"/>
      <c r="O2" s="551"/>
      <c r="P2" s="551"/>
      <c r="Q2" s="551"/>
      <c r="R2" s="551"/>
      <c r="S2" s="551"/>
      <c r="T2" s="551"/>
      <c r="U2" s="551"/>
      <c r="V2" s="551"/>
      <c r="W2" s="551"/>
      <c r="X2" s="551"/>
      <c r="Y2" s="551"/>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row>
    <row r="3" spans="1:107" x14ac:dyDescent="0.25">
      <c r="A3" s="552" t="s">
        <v>529</v>
      </c>
      <c r="B3" s="553"/>
      <c r="C3" s="553"/>
      <c r="D3" s="553"/>
      <c r="E3" s="553"/>
      <c r="F3" s="553"/>
      <c r="G3" s="553"/>
      <c r="H3" s="553"/>
      <c r="I3" s="553"/>
      <c r="J3" s="553"/>
      <c r="K3" s="553"/>
      <c r="L3" s="553"/>
      <c r="M3" s="553"/>
      <c r="N3" s="553"/>
      <c r="O3" s="553"/>
      <c r="P3" s="553"/>
      <c r="Q3" s="553"/>
      <c r="R3" s="553"/>
      <c r="S3" s="553"/>
      <c r="T3" s="553"/>
      <c r="U3" s="553"/>
      <c r="V3" s="553"/>
      <c r="W3" s="553"/>
      <c r="X3" s="553"/>
      <c r="Y3" s="553"/>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row>
    <row r="4" spans="1:107" x14ac:dyDescent="0.25">
      <c r="E4" s="555" t="s">
        <v>114</v>
      </c>
      <c r="F4" s="556"/>
      <c r="G4" s="556"/>
      <c r="H4" s="556"/>
      <c r="I4" s="556"/>
      <c r="J4" s="556"/>
      <c r="K4" s="556"/>
      <c r="L4" s="556"/>
      <c r="M4" s="556"/>
      <c r="N4" s="556"/>
      <c r="O4" s="556"/>
      <c r="P4" s="556"/>
      <c r="Q4" s="556"/>
      <c r="R4" s="556"/>
      <c r="S4" s="556"/>
      <c r="T4" s="556"/>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row>
    <row r="5" spans="1:107" ht="30.75" customHeight="1" x14ac:dyDescent="0.3">
      <c r="A5" s="554" t="s">
        <v>361</v>
      </c>
      <c r="B5" s="554"/>
      <c r="C5" s="554"/>
      <c r="D5" s="554"/>
      <c r="E5" s="554"/>
      <c r="F5" s="554"/>
      <c r="G5" s="554"/>
      <c r="H5" s="554"/>
      <c r="I5" s="554"/>
      <c r="J5" s="554"/>
      <c r="K5" s="554"/>
      <c r="L5" s="554"/>
      <c r="M5" s="554"/>
      <c r="N5" s="554"/>
      <c r="O5" s="554"/>
      <c r="P5" s="554"/>
      <c r="Q5" s="554"/>
      <c r="R5" s="554"/>
      <c r="S5" s="554"/>
      <c r="T5" s="554"/>
      <c r="U5" s="554"/>
      <c r="V5" s="554"/>
      <c r="W5" s="554"/>
      <c r="X5" s="554"/>
      <c r="Y5" s="55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row>
    <row r="6" spans="1:107" ht="15.6" x14ac:dyDescent="0.25">
      <c r="A6" s="549"/>
      <c r="B6" s="549"/>
      <c r="C6" s="549"/>
      <c r="D6" s="549"/>
      <c r="E6" s="549"/>
      <c r="F6" s="549"/>
      <c r="G6" s="549"/>
      <c r="H6" s="549"/>
      <c r="I6" s="549"/>
      <c r="J6" s="549"/>
      <c r="K6" s="549"/>
      <c r="L6" s="549"/>
      <c r="M6" s="549"/>
      <c r="N6" s="549"/>
      <c r="O6" s="549"/>
      <c r="P6" s="549"/>
      <c r="Q6" s="549"/>
      <c r="R6" s="549"/>
      <c r="S6" s="549"/>
      <c r="T6" s="549"/>
      <c r="U6" s="549"/>
      <c r="V6" s="549"/>
      <c r="W6" s="549"/>
      <c r="X6" s="549"/>
      <c r="Y6" s="549"/>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row>
    <row r="7" spans="1:107" ht="13.95" customHeight="1" x14ac:dyDescent="0.25">
      <c r="A7" s="44" t="s">
        <v>552</v>
      </c>
      <c r="B7" s="525">
        <f>'Facility Info'!B3</f>
        <v>0</v>
      </c>
      <c r="C7" s="526"/>
      <c r="D7" s="527"/>
      <c r="E7" s="531" t="s">
        <v>509</v>
      </c>
      <c r="F7" s="531"/>
      <c r="G7" s="531"/>
      <c r="H7" s="151"/>
      <c r="I7" s="528">
        <f>'Attendance Report Form'!$AI$9</f>
        <v>0</v>
      </c>
      <c r="J7" s="529"/>
      <c r="K7" s="529"/>
      <c r="L7" s="529"/>
      <c r="M7" s="529"/>
      <c r="N7" s="530"/>
      <c r="O7" s="52"/>
      <c r="Q7" s="8" t="s">
        <v>385</v>
      </c>
      <c r="R7" s="52"/>
      <c r="S7" s="52"/>
      <c r="T7" s="153"/>
      <c r="U7" s="153"/>
      <c r="V7" s="557">
        <f>'Attendance Report Form'!$AD$10</f>
        <v>46023</v>
      </c>
      <c r="W7" s="558"/>
      <c r="X7" s="558"/>
      <c r="Y7" s="559"/>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row>
    <row r="8" spans="1:107" ht="13.95" customHeight="1" x14ac:dyDescent="0.25">
      <c r="A8" s="44" t="s">
        <v>366</v>
      </c>
      <c r="B8" s="575">
        <f>'Attendance Report Form'!$C$9</f>
        <v>0</v>
      </c>
      <c r="C8" s="575"/>
      <c r="D8" s="575"/>
      <c r="E8" s="575"/>
      <c r="F8" s="575"/>
      <c r="G8" s="575"/>
      <c r="H8" s="575"/>
      <c r="I8" s="575"/>
      <c r="J8" s="575"/>
      <c r="K8" s="575"/>
      <c r="L8" s="575"/>
      <c r="M8" s="575"/>
      <c r="N8" s="575"/>
      <c r="O8" s="575"/>
      <c r="P8" s="43"/>
      <c r="Q8" s="156"/>
      <c r="R8" s="151"/>
      <c r="S8" s="151"/>
      <c r="T8" s="576"/>
      <c r="U8" s="576"/>
      <c r="V8" s="576"/>
      <c r="W8" s="576"/>
      <c r="X8" s="576"/>
      <c r="Y8" s="576"/>
      <c r="Z8" s="42"/>
      <c r="AA8" s="191"/>
      <c r="AB8" s="191"/>
      <c r="AC8" s="191"/>
      <c r="AD8" s="191"/>
      <c r="AE8" s="191"/>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row>
    <row r="9" spans="1:107" ht="13.95" customHeight="1" x14ac:dyDescent="0.25">
      <c r="A9" s="189" t="s">
        <v>378</v>
      </c>
      <c r="B9" s="152"/>
      <c r="C9" s="152"/>
      <c r="D9" s="575">
        <f>'Facility Info'!B8</f>
        <v>0</v>
      </c>
      <c r="E9" s="575"/>
      <c r="F9" s="577"/>
      <c r="G9" s="577"/>
      <c r="H9" s="577"/>
      <c r="I9" s="577"/>
      <c r="J9" s="577"/>
      <c r="K9" s="577"/>
      <c r="L9" s="577"/>
      <c r="M9" s="577"/>
      <c r="N9" s="577"/>
      <c r="O9" s="575"/>
      <c r="P9" s="43"/>
      <c r="Q9" s="533" t="s">
        <v>583</v>
      </c>
      <c r="R9" s="533"/>
      <c r="S9" s="533"/>
      <c r="T9" s="533"/>
      <c r="U9" s="533"/>
      <c r="V9" s="533"/>
      <c r="W9" s="533"/>
      <c r="X9" s="560"/>
      <c r="Y9" s="173">
        <f>COUNTIF('Attendance Report Form'!C16:C288,"C")</f>
        <v>0</v>
      </c>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row>
    <row r="10" spans="1:107" ht="13.95" customHeight="1" x14ac:dyDescent="0.25">
      <c r="A10" s="44" t="s">
        <v>379</v>
      </c>
      <c r="B10" s="578">
        <f>'Facility Info'!B9</f>
        <v>0</v>
      </c>
      <c r="C10" s="579"/>
      <c r="D10" s="579"/>
      <c r="E10" s="579"/>
      <c r="F10" s="580"/>
      <c r="G10" s="580"/>
      <c r="H10" s="580"/>
      <c r="I10" s="580"/>
      <c r="J10" s="580"/>
      <c r="K10" s="580"/>
      <c r="L10" s="580"/>
      <c r="M10" s="580"/>
      <c r="N10" s="580"/>
      <c r="O10" s="99"/>
      <c r="Q10" s="97"/>
      <c r="R10" s="97"/>
      <c r="S10" s="97"/>
      <c r="T10" s="97"/>
      <c r="U10" s="97"/>
      <c r="V10" s="97"/>
      <c r="W10" s="52"/>
      <c r="X10" s="163"/>
      <c r="Y10" s="163"/>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row>
    <row r="11" spans="1:107" ht="13.95" customHeight="1" x14ac:dyDescent="0.25">
      <c r="A11" s="44" t="s">
        <v>380</v>
      </c>
      <c r="B11" s="525">
        <f>'Attendance Report Form'!$C$10</f>
        <v>0</v>
      </c>
      <c r="C11" s="581"/>
      <c r="D11" s="581"/>
      <c r="E11" s="581"/>
      <c r="F11" s="582"/>
      <c r="G11" s="582"/>
      <c r="H11" s="582"/>
      <c r="I11" s="582"/>
      <c r="J11" s="582"/>
      <c r="K11" s="582"/>
      <c r="L11" s="582"/>
      <c r="M11" s="582"/>
      <c r="N11" s="583"/>
      <c r="O11" s="99"/>
      <c r="Q11" s="97" t="s">
        <v>584</v>
      </c>
      <c r="R11" s="8"/>
      <c r="S11" s="8"/>
      <c r="T11" s="8"/>
      <c r="U11" s="8"/>
      <c r="V11" s="8"/>
      <c r="X11" s="34"/>
      <c r="Y11" s="173">
        <f>COUNTIF('Attendance Report Form'!C16:C288,"S")</f>
        <v>0</v>
      </c>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row>
    <row r="12" spans="1:107" ht="13.95" customHeight="1" x14ac:dyDescent="0.25">
      <c r="A12" s="44" t="s">
        <v>381</v>
      </c>
      <c r="B12" s="525">
        <f>'Attendance Report Form'!$C$11</f>
        <v>0</v>
      </c>
      <c r="C12" s="526"/>
      <c r="D12" s="526"/>
      <c r="E12" s="527"/>
      <c r="F12" s="537" t="s">
        <v>382</v>
      </c>
      <c r="G12" s="537"/>
      <c r="H12" s="537"/>
      <c r="I12" s="537"/>
      <c r="J12" s="525">
        <f>'Attendance Report Form'!$J$11</f>
        <v>0</v>
      </c>
      <c r="K12" s="526"/>
      <c r="L12" s="526"/>
      <c r="M12" s="526"/>
      <c r="N12" s="527"/>
      <c r="O12" s="99"/>
      <c r="Q12" s="8"/>
      <c r="R12" s="8"/>
      <c r="S12" s="8"/>
      <c r="T12" s="8"/>
      <c r="U12" s="8"/>
      <c r="V12" s="8"/>
      <c r="X12" s="34"/>
      <c r="Y12" s="157"/>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row>
    <row r="13" spans="1:107" ht="13.95" customHeight="1" x14ac:dyDescent="0.25">
      <c r="A13" s="533" t="s">
        <v>383</v>
      </c>
      <c r="B13" s="533"/>
      <c r="C13" s="533"/>
      <c r="D13" s="533"/>
      <c r="E13" s="97"/>
      <c r="F13" s="534" t="s">
        <v>384</v>
      </c>
      <c r="G13" s="534"/>
      <c r="H13" s="534"/>
      <c r="I13" s="534"/>
      <c r="J13" s="534"/>
      <c r="K13" s="534"/>
      <c r="L13" s="534"/>
      <c r="M13" s="534"/>
      <c r="N13" s="534"/>
      <c r="Q13" s="8" t="s">
        <v>585</v>
      </c>
      <c r="R13" s="8"/>
      <c r="S13" s="8"/>
      <c r="T13" s="8"/>
      <c r="U13" s="8"/>
      <c r="V13" s="8"/>
      <c r="X13" s="34"/>
      <c r="Y13" s="174">
        <f>SUM(Y7,Y9,Y11)</f>
        <v>0</v>
      </c>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row>
    <row r="14" spans="1:107" ht="13.8" x14ac:dyDescent="0.25">
      <c r="A14" s="535"/>
      <c r="B14" s="535"/>
      <c r="C14" s="536"/>
      <c r="D14" s="536"/>
      <c r="E14" s="8"/>
      <c r="F14" s="8"/>
      <c r="G14" s="8"/>
      <c r="H14" s="8"/>
      <c r="I14" s="8"/>
      <c r="J14" s="532"/>
      <c r="K14" s="532"/>
      <c r="L14" s="532"/>
      <c r="M14" s="532"/>
      <c r="N14" s="532"/>
      <c r="O14" s="532"/>
      <c r="P14" s="8"/>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row>
    <row r="15" spans="1:107" ht="13.8" x14ac:dyDescent="0.25">
      <c r="A15" s="533"/>
      <c r="B15" s="533"/>
      <c r="C15" s="533"/>
      <c r="D15" s="533"/>
      <c r="E15" s="533"/>
      <c r="F15" s="533"/>
      <c r="G15" s="533"/>
      <c r="H15" s="533"/>
      <c r="I15" s="533"/>
      <c r="J15" s="533"/>
      <c r="K15" s="533"/>
      <c r="L15" s="533"/>
      <c r="M15" s="533"/>
      <c r="N15" s="533"/>
      <c r="O15" s="533"/>
      <c r="P15" s="8"/>
      <c r="Q15" s="97" t="s">
        <v>586</v>
      </c>
      <c r="T15" s="8"/>
      <c r="U15" s="8"/>
      <c r="V15" s="8"/>
      <c r="X15" s="34"/>
      <c r="Y15" s="173">
        <f>ROUNDUP(J19*0.05,0)</f>
        <v>0</v>
      </c>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row>
    <row r="16" spans="1:107" ht="13.95" customHeight="1" x14ac:dyDescent="0.25">
      <c r="A16" s="105" t="s">
        <v>37</v>
      </c>
      <c r="B16" s="105"/>
      <c r="C16" s="105"/>
      <c r="D16" s="105"/>
      <c r="E16" s="105"/>
      <c r="F16" s="105"/>
      <c r="G16" s="105"/>
      <c r="H16" s="105"/>
      <c r="I16" s="105"/>
      <c r="J16" s="561">
        <f>'Attendance Report Form'!$M$11</f>
        <v>0</v>
      </c>
      <c r="K16" s="562"/>
      <c r="L16" s="562"/>
      <c r="M16" s="562"/>
      <c r="N16" s="563"/>
      <c r="O16" s="106"/>
      <c r="P16" s="105"/>
      <c r="Q16" s="533"/>
      <c r="R16" s="533"/>
      <c r="S16" s="533"/>
      <c r="T16" s="533"/>
      <c r="U16" s="533"/>
      <c r="V16" s="533"/>
      <c r="W16" s="533"/>
      <c r="X16" s="533"/>
      <c r="Y16" s="533"/>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row>
    <row r="17" spans="1:107" ht="13.95" customHeight="1" x14ac:dyDescent="0.25">
      <c r="A17" s="564" t="s">
        <v>357</v>
      </c>
      <c r="B17" s="564"/>
      <c r="C17" s="564"/>
      <c r="D17" s="564"/>
      <c r="E17" s="564"/>
      <c r="F17" s="564"/>
      <c r="G17" s="564"/>
      <c r="H17" s="564"/>
      <c r="I17" s="564"/>
      <c r="J17" s="564"/>
      <c r="K17" s="564"/>
      <c r="L17" s="564"/>
      <c r="M17" s="564"/>
      <c r="N17" s="564"/>
      <c r="O17" s="564"/>
      <c r="P17" s="105"/>
      <c r="Q17" s="97"/>
      <c r="T17" s="8"/>
      <c r="U17" s="8"/>
      <c r="V17" s="8"/>
      <c r="X17" s="34"/>
      <c r="Y17" s="314"/>
      <c r="Z17"/>
      <c r="AA17" s="45"/>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row>
    <row r="18" spans="1:107" ht="13.95" customHeight="1" x14ac:dyDescent="0.25">
      <c r="A18" s="564"/>
      <c r="B18" s="564"/>
      <c r="C18" s="564"/>
      <c r="D18" s="564"/>
      <c r="E18" s="564"/>
      <c r="F18" s="564"/>
      <c r="G18" s="564"/>
      <c r="H18" s="564"/>
      <c r="I18" s="564"/>
      <c r="J18" s="564"/>
      <c r="K18" s="564"/>
      <c r="L18" s="564"/>
      <c r="M18" s="564"/>
      <c r="N18" s="564"/>
      <c r="O18" s="564"/>
      <c r="P18" s="107"/>
      <c r="Q18" s="97" t="s">
        <v>587</v>
      </c>
      <c r="R18" s="8"/>
      <c r="S18" s="8"/>
      <c r="T18" s="8"/>
      <c r="U18" s="8"/>
      <c r="V18" s="8"/>
      <c r="W18" s="8"/>
      <c r="X18" s="8"/>
      <c r="Y18" s="8"/>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row>
    <row r="19" spans="1:107" ht="13.95" customHeight="1" x14ac:dyDescent="0.3">
      <c r="A19" s="108" t="s">
        <v>358</v>
      </c>
      <c r="B19" s="108"/>
      <c r="C19" s="108"/>
      <c r="D19" s="108"/>
      <c r="E19" s="108"/>
      <c r="F19" s="108"/>
      <c r="G19" s="108"/>
      <c r="H19" s="108"/>
      <c r="I19" s="108"/>
      <c r="J19" s="538">
        <f>ROUND(J16/21.7,2)</f>
        <v>0</v>
      </c>
      <c r="K19" s="539"/>
      <c r="L19" s="539"/>
      <c r="M19" s="539"/>
      <c r="N19" s="540"/>
      <c r="O19" s="109"/>
      <c r="P19" s="105"/>
      <c r="Q19" s="533" t="s">
        <v>352</v>
      </c>
      <c r="R19" s="533"/>
      <c r="S19" s="533"/>
      <c r="T19" s="533"/>
      <c r="U19" s="533"/>
      <c r="V19" s="533"/>
      <c r="W19" s="533"/>
      <c r="X19" s="533"/>
      <c r="Y19" s="533"/>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row>
    <row r="20" spans="1:107" ht="13.95" customHeight="1" x14ac:dyDescent="0.25">
      <c r="A20" s="105"/>
      <c r="B20" s="105"/>
      <c r="C20" s="105"/>
      <c r="D20" s="105"/>
      <c r="E20" s="105"/>
      <c r="F20" s="105"/>
      <c r="G20" s="105"/>
      <c r="H20" s="105"/>
      <c r="I20" s="105"/>
      <c r="J20" s="105"/>
      <c r="K20" s="105"/>
      <c r="L20" s="105"/>
      <c r="M20" s="105"/>
      <c r="N20" s="105"/>
      <c r="O20" s="108"/>
      <c r="P20" s="105"/>
      <c r="Q20" s="533"/>
      <c r="R20" s="533"/>
      <c r="S20" s="533"/>
      <c r="T20" s="533"/>
      <c r="U20" s="533"/>
      <c r="V20" s="533"/>
      <c r="W20" s="533"/>
      <c r="X20" s="533"/>
      <c r="Y20" s="533"/>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row>
    <row r="21" spans="1:107" ht="13.95" customHeight="1" x14ac:dyDescent="0.25">
      <c r="A21" s="108" t="s">
        <v>39</v>
      </c>
      <c r="B21" s="108"/>
      <c r="C21" s="108"/>
      <c r="D21" s="108"/>
      <c r="E21" s="108"/>
      <c r="F21" s="108"/>
      <c r="G21" s="110"/>
      <c r="H21" s="110"/>
      <c r="I21" s="110"/>
      <c r="J21" s="109"/>
      <c r="K21" s="109"/>
      <c r="L21" s="109"/>
      <c r="M21" s="109"/>
      <c r="N21" s="109"/>
      <c r="O21" s="109"/>
      <c r="P21" s="107"/>
      <c r="Q21" s="156"/>
      <c r="R21" s="587" t="s">
        <v>354</v>
      </c>
      <c r="S21" s="587"/>
      <c r="T21" s="587"/>
      <c r="U21" s="587"/>
      <c r="V21" s="587"/>
      <c r="W21" s="587"/>
      <c r="X21" s="165"/>
      <c r="Y21" s="166" t="s">
        <v>353</v>
      </c>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row>
    <row r="22" spans="1:107" ht="13.95" customHeight="1" x14ac:dyDescent="0.25">
      <c r="A22" s="108" t="s">
        <v>359</v>
      </c>
      <c r="B22" s="108"/>
      <c r="C22" s="108"/>
      <c r="D22" s="108"/>
      <c r="E22" s="108"/>
      <c r="F22" s="108"/>
      <c r="G22" s="108"/>
      <c r="H22" s="108"/>
      <c r="I22" s="108"/>
      <c r="J22" s="541" t="e">
        <f>VLOOKUP(B10,'Attendance Report Form'!AU18:AV73,2,FALSE)</f>
        <v>#N/A</v>
      </c>
      <c r="K22" s="542"/>
      <c r="L22" s="542"/>
      <c r="M22" s="542"/>
      <c r="N22" s="543"/>
      <c r="O22" s="108"/>
      <c r="P22" s="105"/>
      <c r="Q22" s="156"/>
      <c r="R22" s="156"/>
      <c r="S22" s="156"/>
      <c r="T22" s="156"/>
      <c r="U22" s="156"/>
      <c r="V22" s="156"/>
      <c r="W22" s="158"/>
      <c r="X22" s="165"/>
      <c r="Y22" s="188"/>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row>
    <row r="23" spans="1:107" ht="13.95" customHeight="1" x14ac:dyDescent="0.25">
      <c r="A23" s="105"/>
      <c r="B23" s="105"/>
      <c r="C23" s="105"/>
      <c r="D23" s="105"/>
      <c r="E23" s="105"/>
      <c r="F23" s="105"/>
      <c r="G23" s="105"/>
      <c r="H23" s="105"/>
      <c r="I23" s="105"/>
      <c r="J23" s="105"/>
      <c r="K23" s="105"/>
      <c r="L23" s="105"/>
      <c r="M23" s="105"/>
      <c r="N23" s="105"/>
      <c r="O23" s="105"/>
      <c r="P23" s="105"/>
      <c r="Q23" s="156"/>
      <c r="R23" s="156"/>
      <c r="S23" s="156"/>
      <c r="T23" s="156"/>
      <c r="U23" s="156"/>
      <c r="V23" s="156"/>
      <c r="W23" s="158"/>
      <c r="X23" s="165"/>
      <c r="Y23" s="188"/>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row>
    <row r="24" spans="1:107" ht="13.95" customHeight="1" thickBot="1" x14ac:dyDescent="0.3">
      <c r="A24" s="187" t="s">
        <v>351</v>
      </c>
      <c r="B24" s="187"/>
      <c r="C24" s="187"/>
      <c r="D24" s="187"/>
      <c r="E24" s="187"/>
      <c r="F24" s="187"/>
      <c r="G24" s="108"/>
      <c r="H24" s="108"/>
      <c r="I24" s="108"/>
      <c r="J24" s="108"/>
      <c r="K24" s="108"/>
      <c r="L24" s="108"/>
      <c r="M24" s="108"/>
      <c r="N24" s="108"/>
      <c r="O24" s="108"/>
      <c r="P24" s="105"/>
      <c r="Q24" s="167"/>
      <c r="R24" s="167"/>
      <c r="S24" s="167"/>
      <c r="T24" s="167"/>
      <c r="U24" s="167"/>
      <c r="V24" s="167"/>
      <c r="W24" s="167"/>
      <c r="X24" s="167"/>
      <c r="Y24" s="188"/>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row>
    <row r="25" spans="1:107" ht="13.95" customHeight="1" thickBot="1" x14ac:dyDescent="0.3">
      <c r="A25" s="105" t="s">
        <v>360</v>
      </c>
      <c r="B25" s="105"/>
      <c r="C25" s="105"/>
      <c r="D25" s="105"/>
      <c r="E25" s="105"/>
      <c r="F25" s="105"/>
      <c r="G25" s="110"/>
      <c r="H25" s="105"/>
      <c r="I25" s="105"/>
      <c r="J25" s="584" t="e">
        <f>ROUND(J19*J22,2)</f>
        <v>#N/A</v>
      </c>
      <c r="K25" s="585"/>
      <c r="L25" s="585"/>
      <c r="M25" s="585"/>
      <c r="N25" s="586"/>
      <c r="O25" s="111"/>
      <c r="P25" s="105"/>
      <c r="Q25" s="159"/>
      <c r="R25" s="162"/>
      <c r="S25" s="162"/>
      <c r="T25" s="162"/>
      <c r="U25" s="162"/>
      <c r="V25" s="162"/>
      <c r="W25" s="162"/>
      <c r="X25" s="163"/>
      <c r="Y25" s="188"/>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row>
    <row r="26" spans="1:107" ht="13.95" customHeight="1" x14ac:dyDescent="0.25">
      <c r="A26" s="105"/>
      <c r="B26" s="105"/>
      <c r="C26" s="105"/>
      <c r="D26" s="105"/>
      <c r="E26" s="105"/>
      <c r="F26" s="105"/>
      <c r="G26" s="110"/>
      <c r="H26" s="105"/>
      <c r="I26" s="105"/>
      <c r="J26" s="168"/>
      <c r="K26" s="169"/>
      <c r="L26" s="169"/>
      <c r="M26" s="169"/>
      <c r="N26" s="169"/>
      <c r="O26" s="170"/>
      <c r="P26" s="171"/>
      <c r="Q26" s="159"/>
      <c r="R26" s="162"/>
      <c r="S26" s="162"/>
      <c r="T26" s="162"/>
      <c r="U26" s="162"/>
      <c r="V26" s="162"/>
      <c r="W26" s="162"/>
      <c r="X26" s="163"/>
      <c r="Y26" s="188"/>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row>
    <row r="27" spans="1:107" ht="13.95" customHeight="1" x14ac:dyDescent="0.25">
      <c r="A27" s="97" t="s">
        <v>581</v>
      </c>
      <c r="B27" s="8"/>
      <c r="C27" s="8"/>
      <c r="D27" s="8"/>
      <c r="E27" s="8"/>
      <c r="F27" s="8"/>
      <c r="H27" s="34"/>
      <c r="J27" s="572">
        <f>COUNTIF('Attendance Report Form'!D16:D288,"IN")</f>
        <v>0</v>
      </c>
      <c r="K27" s="573"/>
      <c r="L27" s="573"/>
      <c r="M27" s="573"/>
      <c r="N27" s="574"/>
      <c r="O27" s="108"/>
      <c r="P27" s="105"/>
      <c r="Q27" s="160"/>
      <c r="R27" s="164"/>
      <c r="S27" s="164"/>
      <c r="T27" s="164"/>
      <c r="U27" s="164"/>
      <c r="V27" s="164"/>
      <c r="W27" s="164"/>
      <c r="X27" s="163"/>
      <c r="Y27" s="188"/>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row>
    <row r="28" spans="1:107" ht="13.95" customHeight="1" x14ac:dyDescent="0.25">
      <c r="A28" s="154"/>
      <c r="B28" s="154"/>
      <c r="C28" s="154"/>
      <c r="D28" s="154"/>
      <c r="E28" s="154"/>
      <c r="F28" s="154"/>
      <c r="G28" s="154"/>
      <c r="H28" s="154"/>
      <c r="I28" s="154"/>
      <c r="J28" s="154"/>
      <c r="K28" s="154"/>
      <c r="L28" s="154"/>
      <c r="M28" s="154"/>
      <c r="N28" s="154"/>
      <c r="O28" s="154"/>
      <c r="P28" s="105"/>
      <c r="Q28" s="161"/>
      <c r="R28" s="161"/>
      <c r="S28" s="161"/>
      <c r="T28" s="161"/>
      <c r="U28" s="161"/>
      <c r="V28" s="161"/>
      <c r="W28" s="161"/>
      <c r="X28" s="161"/>
      <c r="Y28" s="18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row>
    <row r="29" spans="1:107" ht="13.95" customHeight="1" x14ac:dyDescent="0.25">
      <c r="A29" s="97" t="s">
        <v>582</v>
      </c>
      <c r="B29" s="8"/>
      <c r="C29" s="8"/>
      <c r="D29" s="8"/>
      <c r="E29" s="8"/>
      <c r="F29" s="8"/>
      <c r="H29" s="34"/>
      <c r="J29" s="572">
        <f>COUNTIF('Attendance Report Form'!D16:D288,"TO")</f>
        <v>0</v>
      </c>
      <c r="K29" s="573"/>
      <c r="L29" s="573"/>
      <c r="M29" s="573"/>
      <c r="N29" s="574"/>
      <c r="O29" s="161"/>
      <c r="P29" s="158"/>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row>
    <row r="30" spans="1:107" ht="13.95" customHeight="1" x14ac:dyDescent="0.25">
      <c r="P30" s="105"/>
      <c r="Q30" s="161"/>
      <c r="R30" s="352"/>
      <c r="S30" s="352"/>
      <c r="T30" s="352"/>
      <c r="U30" s="352"/>
      <c r="V30" s="352"/>
      <c r="W30" s="352"/>
      <c r="X30" s="161"/>
      <c r="Y30" s="172" t="s">
        <v>368</v>
      </c>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row>
    <row r="31" spans="1:107" ht="13.8" x14ac:dyDescent="0.25">
      <c r="O31" s="112"/>
      <c r="P31" s="107"/>
      <c r="Q31" s="161"/>
      <c r="R31" s="352"/>
      <c r="S31" s="352"/>
      <c r="T31" s="352"/>
      <c r="U31" s="352"/>
      <c r="V31" s="352"/>
      <c r="W31" s="352"/>
      <c r="X31" s="161"/>
      <c r="Y31" s="179">
        <f>SUM(Y22+Y23+Y24+Y25+Y26+Y27)</f>
        <v>0</v>
      </c>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row>
    <row r="32" spans="1:107" ht="14.4" thickBot="1" x14ac:dyDescent="0.3">
      <c r="A32" s="97"/>
      <c r="B32" s="8"/>
      <c r="C32" s="8"/>
      <c r="D32" s="8"/>
      <c r="E32" s="8"/>
      <c r="F32" s="8"/>
      <c r="H32" s="34"/>
      <c r="J32" s="314"/>
      <c r="K32" s="112"/>
      <c r="L32" s="112"/>
      <c r="M32" s="112"/>
      <c r="N32" s="112"/>
      <c r="O32" s="112"/>
      <c r="P32" s="107"/>
      <c r="Q32" s="161"/>
      <c r="R32" s="352"/>
      <c r="S32" s="352"/>
      <c r="T32" s="352"/>
      <c r="U32" s="352"/>
      <c r="V32" s="352"/>
      <c r="W32" s="352"/>
      <c r="X32" s="161"/>
      <c r="Y32" s="345"/>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row>
    <row r="33" spans="1:107" ht="13.5" customHeight="1" x14ac:dyDescent="0.25">
      <c r="A33" s="566" t="s">
        <v>527</v>
      </c>
      <c r="B33" s="567"/>
      <c r="C33" s="567"/>
      <c r="D33" s="567"/>
      <c r="E33" s="567"/>
      <c r="F33" s="567"/>
      <c r="G33" s="567"/>
      <c r="H33" s="567"/>
      <c r="I33" s="567"/>
      <c r="J33" s="567"/>
      <c r="K33" s="567"/>
      <c r="L33" s="567"/>
      <c r="M33" s="567"/>
      <c r="N33" s="567"/>
      <c r="O33" s="567"/>
      <c r="P33" s="567"/>
      <c r="Q33" s="567"/>
      <c r="R33" s="567"/>
      <c r="S33" s="567"/>
      <c r="T33" s="567"/>
      <c r="U33" s="567"/>
      <c r="V33" s="567"/>
      <c r="W33" s="567"/>
      <c r="X33" s="567"/>
      <c r="Y33" s="568"/>
      <c r="Z33" s="39"/>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row>
    <row r="34" spans="1:107" ht="13.5" customHeight="1" x14ac:dyDescent="0.25">
      <c r="A34" s="569"/>
      <c r="B34" s="570"/>
      <c r="C34" s="570"/>
      <c r="D34" s="570"/>
      <c r="E34" s="570"/>
      <c r="F34" s="570"/>
      <c r="G34" s="570"/>
      <c r="H34" s="570"/>
      <c r="I34" s="570"/>
      <c r="J34" s="570"/>
      <c r="K34" s="570"/>
      <c r="L34" s="570"/>
      <c r="M34" s="570"/>
      <c r="N34" s="570"/>
      <c r="O34" s="570"/>
      <c r="P34" s="570"/>
      <c r="Q34" s="570"/>
      <c r="R34" s="570"/>
      <c r="S34" s="570"/>
      <c r="T34" s="570"/>
      <c r="U34" s="570"/>
      <c r="V34" s="570"/>
      <c r="W34" s="570"/>
      <c r="X34" s="570"/>
      <c r="Y34" s="571"/>
      <c r="Z34" s="39"/>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row>
    <row r="35" spans="1:107" ht="13.5" customHeight="1" x14ac:dyDescent="0.25">
      <c r="A35" s="569"/>
      <c r="B35" s="570"/>
      <c r="C35" s="570"/>
      <c r="D35" s="570"/>
      <c r="E35" s="570"/>
      <c r="F35" s="570"/>
      <c r="G35" s="570"/>
      <c r="H35" s="570"/>
      <c r="I35" s="570"/>
      <c r="J35" s="570"/>
      <c r="K35" s="570"/>
      <c r="L35" s="570"/>
      <c r="M35" s="570"/>
      <c r="N35" s="570"/>
      <c r="O35" s="570"/>
      <c r="P35" s="570"/>
      <c r="Q35" s="570"/>
      <c r="R35" s="570"/>
      <c r="S35" s="570"/>
      <c r="T35" s="570"/>
      <c r="U35" s="570"/>
      <c r="V35" s="570"/>
      <c r="W35" s="570"/>
      <c r="X35" s="570"/>
      <c r="Y35" s="571"/>
      <c r="Z35" s="39"/>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row>
    <row r="36" spans="1:107" ht="15.6" customHeight="1" x14ac:dyDescent="0.25">
      <c r="A36" s="569"/>
      <c r="B36" s="570"/>
      <c r="C36" s="570"/>
      <c r="D36" s="570"/>
      <c r="E36" s="570"/>
      <c r="F36" s="570"/>
      <c r="G36" s="570"/>
      <c r="H36" s="570"/>
      <c r="I36" s="570"/>
      <c r="J36" s="570"/>
      <c r="K36" s="570"/>
      <c r="L36" s="570"/>
      <c r="M36" s="570"/>
      <c r="N36" s="570"/>
      <c r="O36" s="570"/>
      <c r="P36" s="570"/>
      <c r="Q36" s="570"/>
      <c r="R36" s="570"/>
      <c r="S36" s="570"/>
      <c r="T36" s="570"/>
      <c r="U36" s="570"/>
      <c r="V36" s="570"/>
      <c r="W36" s="570"/>
      <c r="X36" s="570"/>
      <c r="Y36" s="571"/>
      <c r="Z36" s="39"/>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row>
    <row r="37" spans="1:107" ht="9.75" customHeight="1" x14ac:dyDescent="0.25">
      <c r="A37" s="357"/>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358"/>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row>
    <row r="38" spans="1:107" x14ac:dyDescent="0.25">
      <c r="A38" s="359"/>
      <c r="B38" s="360"/>
      <c r="C38" s="360"/>
      <c r="D38" s="360"/>
      <c r="E38" s="360"/>
      <c r="F38" s="361"/>
      <c r="G38" s="158"/>
      <c r="H38" s="158"/>
      <c r="I38" s="158"/>
      <c r="J38" s="158"/>
      <c r="K38" s="158"/>
      <c r="L38" s="158"/>
      <c r="M38" s="158"/>
      <c r="N38" s="158"/>
      <c r="O38" s="158"/>
      <c r="P38" s="158"/>
      <c r="Q38" s="158"/>
      <c r="R38" s="158"/>
      <c r="S38" s="158"/>
      <c r="T38" s="362">
        <f>'Facility Info'!B10</f>
        <v>0</v>
      </c>
      <c r="U38" s="362"/>
      <c r="V38" s="362"/>
      <c r="W38" s="362"/>
      <c r="X38" s="363"/>
      <c r="Y38" s="36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row>
    <row r="39" spans="1:107" s="96" customFormat="1" ht="11.4" x14ac:dyDescent="0.2">
      <c r="A39" s="366" t="s">
        <v>386</v>
      </c>
      <c r="B39" s="367"/>
      <c r="C39" s="367"/>
      <c r="D39" s="367"/>
      <c r="E39" s="367"/>
      <c r="F39" s="183"/>
      <c r="G39" s="353" t="s">
        <v>390</v>
      </c>
      <c r="H39" s="367"/>
      <c r="I39" s="367"/>
      <c r="J39" s="367"/>
      <c r="K39" s="367"/>
      <c r="L39" s="367"/>
      <c r="M39" s="367"/>
      <c r="N39" s="367"/>
      <c r="O39" s="367"/>
      <c r="P39" s="367"/>
      <c r="Q39" s="367"/>
      <c r="R39" s="367"/>
      <c r="S39" s="185"/>
      <c r="T39" s="353" t="s">
        <v>388</v>
      </c>
      <c r="U39" s="367"/>
      <c r="V39" s="367"/>
      <c r="W39" s="186"/>
      <c r="X39" s="353" t="s">
        <v>389</v>
      </c>
      <c r="Y39" s="354"/>
    </row>
    <row r="40" spans="1:107" ht="13.8" thickBot="1" x14ac:dyDescent="0.3">
      <c r="A40" s="175"/>
      <c r="B40" s="176"/>
      <c r="C40" s="176"/>
      <c r="D40" s="176"/>
      <c r="E40" s="176"/>
      <c r="F40" s="176"/>
      <c r="G40" s="176"/>
      <c r="H40" s="176"/>
      <c r="I40" s="176"/>
      <c r="J40" s="176"/>
      <c r="K40" s="176"/>
      <c r="L40" s="176"/>
      <c r="M40" s="176"/>
      <c r="N40" s="176"/>
      <c r="O40" s="176"/>
      <c r="P40" s="176"/>
      <c r="Q40" s="176"/>
      <c r="R40" s="177"/>
      <c r="S40" s="177"/>
      <c r="T40" s="177"/>
      <c r="U40" s="177"/>
      <c r="V40" s="177"/>
      <c r="W40" s="176"/>
      <c r="X40" s="176"/>
      <c r="Y40" s="178"/>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row>
    <row r="41" spans="1:107" ht="7.2" customHeight="1" thickBot="1" x14ac:dyDescent="0.3">
      <c r="A41" s="155"/>
      <c r="B41" s="155"/>
      <c r="C41" s="155"/>
      <c r="D41" s="155"/>
      <c r="E41" s="155"/>
      <c r="F41" s="155"/>
      <c r="G41" s="155"/>
      <c r="H41" s="155"/>
      <c r="I41" s="155"/>
      <c r="J41" s="155"/>
      <c r="K41" s="155"/>
      <c r="L41" s="155"/>
      <c r="M41" s="155"/>
      <c r="N41" s="155"/>
      <c r="O41" s="155"/>
      <c r="P41" s="155"/>
      <c r="Q41" s="155"/>
      <c r="R41" s="96"/>
      <c r="S41" s="96"/>
      <c r="T41" s="96"/>
      <c r="U41" s="96"/>
      <c r="V41" s="96"/>
      <c r="W41" s="155"/>
      <c r="X41" s="155"/>
      <c r="Y41" s="15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row>
    <row r="42" spans="1:107" ht="13.2" customHeight="1" x14ac:dyDescent="0.25">
      <c r="A42" s="523" t="s">
        <v>580</v>
      </c>
      <c r="B42" s="524"/>
      <c r="C42" s="346"/>
      <c r="D42" s="346"/>
      <c r="E42" s="346"/>
      <c r="F42" s="346"/>
      <c r="G42" s="346"/>
      <c r="H42" s="346"/>
      <c r="I42" s="346"/>
      <c r="J42" s="346"/>
      <c r="K42" s="346"/>
      <c r="L42" s="346"/>
      <c r="M42" s="346"/>
      <c r="N42" s="346"/>
      <c r="O42" s="346"/>
      <c r="P42" s="346"/>
      <c r="Q42" s="346"/>
      <c r="R42" s="346"/>
      <c r="S42" s="346"/>
      <c r="T42" s="346"/>
      <c r="U42" s="347"/>
      <c r="V42" s="365"/>
      <c r="W42" s="365"/>
      <c r="X42" s="365"/>
      <c r="Y42" s="368"/>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row>
    <row r="43" spans="1:107" ht="22.2" customHeight="1" x14ac:dyDescent="0.25">
      <c r="A43" s="355"/>
      <c r="B43" s="348"/>
      <c r="C43" s="348"/>
      <c r="D43" s="348"/>
      <c r="E43" s="348"/>
      <c r="F43" s="348"/>
      <c r="G43" s="348"/>
      <c r="H43" s="348"/>
      <c r="I43" s="348"/>
      <c r="J43" s="348"/>
      <c r="K43" s="348"/>
      <c r="L43" s="348"/>
      <c r="M43" s="348"/>
      <c r="N43" s="348"/>
      <c r="O43" s="348"/>
      <c r="P43" s="348"/>
      <c r="Q43" s="348"/>
      <c r="R43" s="349"/>
      <c r="S43" s="349"/>
      <c r="T43" s="349"/>
      <c r="U43" s="349"/>
      <c r="V43" s="369"/>
      <c r="W43" s="369"/>
      <c r="X43" s="369"/>
      <c r="Y43" s="370"/>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row>
    <row r="44" spans="1:107" ht="6.6" customHeight="1" thickBot="1" x14ac:dyDescent="0.3">
      <c r="A44" s="356"/>
      <c r="B44" s="350"/>
      <c r="C44" s="351"/>
      <c r="D44" s="351"/>
      <c r="E44" s="351"/>
      <c r="F44" s="351"/>
      <c r="G44" s="351"/>
      <c r="H44" s="351"/>
      <c r="I44" s="351"/>
      <c r="J44" s="351"/>
      <c r="K44" s="351"/>
      <c r="L44" s="351"/>
      <c r="M44" s="351"/>
      <c r="N44" s="351"/>
      <c r="O44" s="351"/>
      <c r="P44" s="351"/>
      <c r="Q44" s="351"/>
      <c r="R44" s="351"/>
      <c r="S44" s="351"/>
      <c r="T44" s="351"/>
      <c r="U44" s="351"/>
      <c r="V44" s="371"/>
      <c r="W44" s="371"/>
      <c r="X44" s="371"/>
      <c r="Y44" s="372"/>
    </row>
    <row r="45" spans="1:107" x14ac:dyDescent="0.25">
      <c r="A45" s="565" t="s">
        <v>597</v>
      </c>
      <c r="B45" s="565"/>
      <c r="C45" s="565"/>
      <c r="D45" s="565"/>
      <c r="E45" s="565"/>
      <c r="F45" s="565"/>
      <c r="G45" s="565"/>
      <c r="H45" s="565"/>
      <c r="I45" s="565"/>
      <c r="J45" s="565"/>
      <c r="K45" s="565"/>
      <c r="L45" s="565"/>
      <c r="M45" s="565"/>
      <c r="N45" s="565"/>
      <c r="O45" s="565"/>
      <c r="P45" s="565"/>
      <c r="Q45" s="565"/>
      <c r="R45" s="565"/>
      <c r="S45" s="565"/>
      <c r="T45" s="565"/>
      <c r="U45" s="565"/>
      <c r="V45" s="565"/>
      <c r="W45" s="565"/>
      <c r="X45" s="565"/>
      <c r="Y45" s="565"/>
    </row>
    <row r="48" spans="1:107"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spans="1:1" hidden="1" x14ac:dyDescent="0.25"/>
    <row r="1122" spans="1:1" hidden="1" x14ac:dyDescent="0.25"/>
    <row r="1123" spans="1:1" hidden="1" x14ac:dyDescent="0.25"/>
    <row r="1124" spans="1:1" hidden="1" x14ac:dyDescent="0.25"/>
    <row r="1125" spans="1:1" hidden="1" x14ac:dyDescent="0.25"/>
    <row r="1126" spans="1:1" hidden="1" x14ac:dyDescent="0.25"/>
    <row r="1127" spans="1:1" hidden="1" x14ac:dyDescent="0.25"/>
    <row r="1128" spans="1:1" hidden="1" x14ac:dyDescent="0.25"/>
    <row r="1129" spans="1:1" hidden="1" x14ac:dyDescent="0.25"/>
    <row r="1130" spans="1:1" hidden="1" x14ac:dyDescent="0.25"/>
    <row r="1131" spans="1:1" hidden="1" x14ac:dyDescent="0.25"/>
    <row r="1132" spans="1:1" hidden="1" x14ac:dyDescent="0.25"/>
    <row r="1133" spans="1:1" hidden="1" x14ac:dyDescent="0.25"/>
    <row r="1136" spans="1:1" ht="13.8" x14ac:dyDescent="0.25">
      <c r="A1136" s="40"/>
    </row>
    <row r="1137" spans="1:1" ht="13.8" x14ac:dyDescent="0.25">
      <c r="A1137" s="40"/>
    </row>
    <row r="1138" spans="1:1" ht="13.8" x14ac:dyDescent="0.25">
      <c r="A1138" s="41"/>
    </row>
  </sheetData>
  <sheetProtection algorithmName="SHA-512" hashValue="qlrtYR5g5Q0mlCvlVyXsZg6XmCti0CPAjHTKfdRssqEJhrQ89szn0lcsEunWYuCliNcfRPU6JFQDG8olVHv3ow==" saltValue="RjcXXWUDtNF4p6aI1CNxyQ==" spinCount="100000" sheet="1" selectLockedCells="1"/>
  <mergeCells count="42">
    <mergeCell ref="A45:Y45"/>
    <mergeCell ref="A33:Y36"/>
    <mergeCell ref="J27:N27"/>
    <mergeCell ref="J29:N29"/>
    <mergeCell ref="B8:O8"/>
    <mergeCell ref="T8:Y8"/>
    <mergeCell ref="D9:O9"/>
    <mergeCell ref="B10:E10"/>
    <mergeCell ref="F10:N10"/>
    <mergeCell ref="B12:E12"/>
    <mergeCell ref="B11:N11"/>
    <mergeCell ref="J12:N12"/>
    <mergeCell ref="J25:N25"/>
    <mergeCell ref="R21:W21"/>
    <mergeCell ref="Q20:Y20"/>
    <mergeCell ref="A18:O18"/>
    <mergeCell ref="V7:Y7"/>
    <mergeCell ref="Q19:Y19"/>
    <mergeCell ref="Q9:X9"/>
    <mergeCell ref="J16:N16"/>
    <mergeCell ref="Q16:Y16"/>
    <mergeCell ref="A15:O15"/>
    <mergeCell ref="A17:O17"/>
    <mergeCell ref="V1:Y1"/>
    <mergeCell ref="A1:U1"/>
    <mergeCell ref="A6:Y6"/>
    <mergeCell ref="A2:Y2"/>
    <mergeCell ref="A3:Y3"/>
    <mergeCell ref="A5:Y5"/>
    <mergeCell ref="E4:T4"/>
    <mergeCell ref="A42:B42"/>
    <mergeCell ref="B7:D7"/>
    <mergeCell ref="I7:N7"/>
    <mergeCell ref="E7:G7"/>
    <mergeCell ref="J14:O14"/>
    <mergeCell ref="A13:D13"/>
    <mergeCell ref="F13:N13"/>
    <mergeCell ref="A14:B14"/>
    <mergeCell ref="C14:D14"/>
    <mergeCell ref="F12:I12"/>
    <mergeCell ref="J19:N19"/>
    <mergeCell ref="J22:N22"/>
  </mergeCells>
  <phoneticPr fontId="3" type="noConversion"/>
  <printOptions horizontalCentered="1" verticalCentered="1"/>
  <pageMargins left="0.25" right="0.25" top="0.31" bottom="0.25" header="0.17" footer="0.17"/>
  <pageSetup scale="9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11" r:id="rId4" name="Check Box 39">
              <controlPr locked="0" defaultSize="0" autoFill="0" autoLine="0" autoPict="0">
                <anchor moveWithCells="1">
                  <from>
                    <xdr:col>4</xdr:col>
                    <xdr:colOff>45720</xdr:colOff>
                    <xdr:row>12</xdr:row>
                    <xdr:rowOff>30480</xdr:rowOff>
                  </from>
                  <to>
                    <xdr:col>5</xdr:col>
                    <xdr:colOff>7620</xdr:colOff>
                    <xdr:row>13</xdr:row>
                    <xdr:rowOff>38100</xdr:rowOff>
                  </to>
                </anchor>
              </controlPr>
            </control>
          </mc:Choice>
        </mc:AlternateContent>
        <mc:AlternateContent xmlns:mc="http://schemas.openxmlformats.org/markup-compatibility/2006">
          <mc:Choice Requires="x14">
            <control shapeId="3114" r:id="rId5" name="Check Box 42">
              <controlPr defaultSize="0" autoFill="0" autoLine="0" autoPict="0">
                <anchor>
                  <from>
                    <xdr:col>17</xdr:col>
                    <xdr:colOff>0</xdr:colOff>
                    <xdr:row>21</xdr:row>
                    <xdr:rowOff>0</xdr:rowOff>
                  </from>
                  <to>
                    <xdr:col>22</xdr:col>
                    <xdr:colOff>76200</xdr:colOff>
                    <xdr:row>22</xdr:row>
                    <xdr:rowOff>0</xdr:rowOff>
                  </to>
                </anchor>
              </controlPr>
            </control>
          </mc:Choice>
        </mc:AlternateContent>
        <mc:AlternateContent xmlns:mc="http://schemas.openxmlformats.org/markup-compatibility/2006">
          <mc:Choice Requires="x14">
            <control shapeId="3138" r:id="rId6" name="Check Box 66">
              <controlPr defaultSize="0" autoFill="0" autoLine="0" autoPict="0">
                <anchor>
                  <from>
                    <xdr:col>17</xdr:col>
                    <xdr:colOff>0</xdr:colOff>
                    <xdr:row>22</xdr:row>
                    <xdr:rowOff>22860</xdr:rowOff>
                  </from>
                  <to>
                    <xdr:col>22</xdr:col>
                    <xdr:colOff>76200</xdr:colOff>
                    <xdr:row>23</xdr:row>
                    <xdr:rowOff>7620</xdr:rowOff>
                  </to>
                </anchor>
              </controlPr>
            </control>
          </mc:Choice>
        </mc:AlternateContent>
        <mc:AlternateContent xmlns:mc="http://schemas.openxmlformats.org/markup-compatibility/2006">
          <mc:Choice Requires="x14">
            <control shapeId="3139" r:id="rId7" name="Check Box 67">
              <controlPr defaultSize="0" autoFill="0" autoLine="0" autoPict="0">
                <anchor>
                  <from>
                    <xdr:col>17</xdr:col>
                    <xdr:colOff>0</xdr:colOff>
                    <xdr:row>23</xdr:row>
                    <xdr:rowOff>22860</xdr:rowOff>
                  </from>
                  <to>
                    <xdr:col>22</xdr:col>
                    <xdr:colOff>76200</xdr:colOff>
                    <xdr:row>24</xdr:row>
                    <xdr:rowOff>7620</xdr:rowOff>
                  </to>
                </anchor>
              </controlPr>
            </control>
          </mc:Choice>
        </mc:AlternateContent>
        <mc:AlternateContent xmlns:mc="http://schemas.openxmlformats.org/markup-compatibility/2006">
          <mc:Choice Requires="x14">
            <control shapeId="3140" r:id="rId8" name="Check Box 68">
              <controlPr defaultSize="0" autoFill="0" autoLine="0" autoPict="0">
                <anchor>
                  <from>
                    <xdr:col>17</xdr:col>
                    <xdr:colOff>0</xdr:colOff>
                    <xdr:row>24</xdr:row>
                    <xdr:rowOff>22860</xdr:rowOff>
                  </from>
                  <to>
                    <xdr:col>22</xdr:col>
                    <xdr:colOff>76200</xdr:colOff>
                    <xdr:row>25</xdr:row>
                    <xdr:rowOff>7620</xdr:rowOff>
                  </to>
                </anchor>
              </controlPr>
            </control>
          </mc:Choice>
        </mc:AlternateContent>
        <mc:AlternateContent xmlns:mc="http://schemas.openxmlformats.org/markup-compatibility/2006">
          <mc:Choice Requires="x14">
            <control shapeId="3141" r:id="rId9" name="Check Box 69">
              <controlPr defaultSize="0" autoFill="0" autoLine="0" autoPict="0">
                <anchor>
                  <from>
                    <xdr:col>17</xdr:col>
                    <xdr:colOff>0</xdr:colOff>
                    <xdr:row>25</xdr:row>
                    <xdr:rowOff>22860</xdr:rowOff>
                  </from>
                  <to>
                    <xdr:col>22</xdr:col>
                    <xdr:colOff>76200</xdr:colOff>
                    <xdr:row>26</xdr:row>
                    <xdr:rowOff>0</xdr:rowOff>
                  </to>
                </anchor>
              </controlPr>
            </control>
          </mc:Choice>
        </mc:AlternateContent>
        <mc:AlternateContent xmlns:mc="http://schemas.openxmlformats.org/markup-compatibility/2006">
          <mc:Choice Requires="x14">
            <control shapeId="3142" r:id="rId10" name="Check Box 70">
              <controlPr defaultSize="0" autoFill="0" autoLine="0" autoPict="0">
                <anchor>
                  <from>
                    <xdr:col>17</xdr:col>
                    <xdr:colOff>0</xdr:colOff>
                    <xdr:row>26</xdr:row>
                    <xdr:rowOff>22860</xdr:rowOff>
                  </from>
                  <to>
                    <xdr:col>22</xdr:col>
                    <xdr:colOff>76200</xdr:colOff>
                    <xdr:row>27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500-000000000000}">
          <x14:formula1>
            <xm:f>'Attendance Report Form'!$AU$17:$AU$75</xm:f>
          </x14:formula1>
          <xm:sqref>B10:E10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C000"/>
    <pageSetUpPr fitToPage="1"/>
  </sheetPr>
  <dimension ref="A1:AI490"/>
  <sheetViews>
    <sheetView zoomScale="85" zoomScaleNormal="85" workbookViewId="0">
      <selection activeCell="B14" sqref="B14"/>
    </sheetView>
  </sheetViews>
  <sheetFormatPr defaultRowHeight="13.2" x14ac:dyDescent="0.25"/>
  <cols>
    <col min="1" max="1" width="25.33203125" customWidth="1"/>
    <col min="2" max="2" width="22.109375" customWidth="1"/>
    <col min="3" max="3" width="10.33203125" customWidth="1"/>
    <col min="4" max="4" width="8.88671875" customWidth="1"/>
    <col min="5" max="5" width="8.33203125" customWidth="1"/>
    <col min="6" max="7" width="7.88671875" customWidth="1"/>
    <col min="8" max="8" width="8.33203125" customWidth="1"/>
    <col min="9" max="9" width="11.44140625" customWidth="1"/>
    <col min="10" max="10" width="9.5546875" customWidth="1"/>
    <col min="11" max="11" width="10.5546875" customWidth="1"/>
    <col min="14" max="14" width="10.6640625" customWidth="1"/>
    <col min="15" max="15" width="12.6640625" customWidth="1"/>
    <col min="17" max="17" width="10.5546875" bestFit="1" customWidth="1"/>
    <col min="19" max="19" width="23.109375" customWidth="1"/>
    <col min="20" max="20" width="10.88671875" customWidth="1"/>
    <col min="21" max="21" width="10.33203125" customWidth="1"/>
    <col min="22" max="22" width="11.33203125" customWidth="1"/>
    <col min="23" max="23" width="16.88671875" customWidth="1"/>
    <col min="25" max="25" width="8.109375" customWidth="1"/>
    <col min="26" max="26" width="10" customWidth="1"/>
    <col min="28" max="28" width="10" customWidth="1"/>
    <col min="32" max="32" width="12.6640625" customWidth="1"/>
    <col min="35" max="35" width="11.5546875" customWidth="1"/>
  </cols>
  <sheetData>
    <row r="1" spans="1:35" ht="20.399999999999999" x14ac:dyDescent="0.35">
      <c r="A1" s="591" t="s">
        <v>396</v>
      </c>
      <c r="B1" s="591"/>
      <c r="C1" s="591"/>
      <c r="D1" s="591"/>
      <c r="E1" s="591"/>
      <c r="F1" s="591"/>
      <c r="G1" s="591"/>
      <c r="H1" s="591"/>
      <c r="I1" s="591"/>
      <c r="J1" s="591"/>
      <c r="K1" s="591"/>
      <c r="L1" s="591"/>
      <c r="M1" s="591"/>
      <c r="N1" s="591"/>
      <c r="O1" s="591"/>
      <c r="P1" s="591"/>
      <c r="Q1" s="591"/>
      <c r="R1" s="591"/>
      <c r="S1" s="591"/>
      <c r="T1" s="195"/>
      <c r="U1" s="195"/>
      <c r="V1" s="195"/>
      <c r="W1" s="195"/>
      <c r="X1" s="193"/>
      <c r="Y1" s="193"/>
      <c r="Z1" s="193"/>
      <c r="AA1" s="193"/>
      <c r="AB1" s="193"/>
      <c r="AC1" s="193"/>
      <c r="AD1" s="193"/>
      <c r="AE1" s="193"/>
      <c r="AF1" s="193"/>
      <c r="AG1" s="193"/>
      <c r="AH1" s="193"/>
      <c r="AI1" s="193"/>
    </row>
    <row r="2" spans="1:35" ht="17.25" customHeight="1" x14ac:dyDescent="0.35">
      <c r="A2" s="591" t="s">
        <v>425</v>
      </c>
      <c r="B2" s="591"/>
      <c r="C2" s="591"/>
      <c r="D2" s="591"/>
      <c r="E2" s="591"/>
      <c r="F2" s="591"/>
      <c r="G2" s="591"/>
      <c r="H2" s="591"/>
      <c r="I2" s="591"/>
      <c r="J2" s="591"/>
      <c r="K2" s="591"/>
      <c r="L2" s="591"/>
      <c r="M2" s="591"/>
      <c r="N2" s="591"/>
      <c r="O2" s="591"/>
      <c r="P2" s="591"/>
      <c r="Q2" s="591"/>
      <c r="R2" s="591"/>
      <c r="S2" s="591"/>
      <c r="T2" s="293"/>
      <c r="U2" s="293"/>
      <c r="V2" s="293"/>
      <c r="W2" s="195"/>
      <c r="X2" s="193"/>
      <c r="Y2" s="193"/>
      <c r="Z2" s="193"/>
      <c r="AA2" s="193"/>
      <c r="AB2" s="193"/>
      <c r="AC2" s="193"/>
      <c r="AD2" s="193"/>
      <c r="AE2" s="193"/>
      <c r="AF2" s="193"/>
      <c r="AG2" s="193"/>
      <c r="AH2" s="193"/>
      <c r="AI2" s="193"/>
    </row>
    <row r="3" spans="1:35" ht="20.399999999999999" x14ac:dyDescent="0.35">
      <c r="A3" s="591" t="s">
        <v>397</v>
      </c>
      <c r="B3" s="591"/>
      <c r="C3" s="591"/>
      <c r="D3" s="591"/>
      <c r="E3" s="591"/>
      <c r="F3" s="591"/>
      <c r="G3" s="591"/>
      <c r="H3" s="591"/>
      <c r="I3" s="591"/>
      <c r="J3" s="591"/>
      <c r="K3" s="591"/>
      <c r="L3" s="591"/>
      <c r="M3" s="591"/>
      <c r="N3" s="591"/>
      <c r="O3" s="591"/>
      <c r="P3" s="591"/>
      <c r="Q3" s="591"/>
      <c r="R3" s="591"/>
      <c r="S3" s="591"/>
      <c r="T3" s="293"/>
      <c r="U3" s="293"/>
      <c r="V3" s="293"/>
      <c r="W3" s="195"/>
      <c r="X3" s="193"/>
      <c r="Y3" s="193"/>
      <c r="Z3" s="193"/>
      <c r="AA3" s="193"/>
      <c r="AB3" s="193"/>
      <c r="AC3" s="193"/>
      <c r="AD3" s="193"/>
      <c r="AE3" s="193"/>
      <c r="AF3" s="193"/>
      <c r="AG3" s="193"/>
      <c r="AH3" s="193"/>
      <c r="AI3" s="193"/>
    </row>
    <row r="4" spans="1:35" ht="21" x14ac:dyDescent="0.4">
      <c r="A4" s="204"/>
      <c r="B4" s="204"/>
      <c r="C4" s="204"/>
      <c r="D4" s="204"/>
      <c r="E4" s="204"/>
      <c r="F4" s="204"/>
      <c r="G4" s="204"/>
      <c r="H4" s="204"/>
      <c r="I4" s="204"/>
      <c r="J4" s="196"/>
      <c r="K4" s="196"/>
      <c r="L4" s="196"/>
      <c r="M4" s="196"/>
      <c r="N4" s="196"/>
      <c r="O4" s="196"/>
      <c r="P4" s="196"/>
      <c r="Q4" s="196"/>
      <c r="R4" s="196"/>
      <c r="S4" s="196"/>
      <c r="T4" s="293"/>
      <c r="U4" s="293"/>
      <c r="V4" s="293"/>
    </row>
    <row r="5" spans="1:35" ht="20.399999999999999" x14ac:dyDescent="0.35">
      <c r="A5" s="591" t="s">
        <v>398</v>
      </c>
      <c r="B5" s="591"/>
      <c r="C5" s="591"/>
      <c r="D5" s="591"/>
      <c r="E5" s="591"/>
      <c r="F5" s="591"/>
      <c r="G5" s="591"/>
      <c r="H5" s="591"/>
      <c r="I5" s="591"/>
      <c r="J5" s="591"/>
      <c r="K5" s="591"/>
      <c r="L5" s="591"/>
      <c r="M5" s="591"/>
      <c r="N5" s="591"/>
      <c r="O5" s="591"/>
      <c r="P5" s="591"/>
      <c r="Q5" s="591"/>
      <c r="R5" s="591"/>
      <c r="S5" s="591"/>
      <c r="T5" s="293"/>
      <c r="U5" s="293"/>
      <c r="V5" s="293"/>
      <c r="W5" s="195"/>
      <c r="X5" s="193"/>
      <c r="Y5" s="193"/>
      <c r="Z5" s="193"/>
      <c r="AA5" s="193"/>
      <c r="AB5" s="193"/>
      <c r="AC5" s="193"/>
      <c r="AD5" s="193"/>
      <c r="AE5" s="193"/>
      <c r="AF5" s="193"/>
      <c r="AG5" s="193"/>
      <c r="AH5" s="193"/>
      <c r="AI5" s="193"/>
    </row>
    <row r="6" spans="1:35" ht="12" customHeight="1" x14ac:dyDescent="0.35">
      <c r="A6" s="206"/>
      <c r="B6" s="206"/>
      <c r="C6" s="206"/>
      <c r="D6" s="206"/>
      <c r="E6" s="206"/>
      <c r="F6" s="206"/>
      <c r="G6" s="206"/>
      <c r="H6" s="206"/>
      <c r="I6" s="206"/>
      <c r="J6" s="206"/>
      <c r="K6" s="206"/>
      <c r="L6" s="206"/>
      <c r="M6" s="206"/>
      <c r="N6" s="206"/>
      <c r="O6" s="206"/>
      <c r="P6" s="206"/>
      <c r="Q6" s="206"/>
      <c r="R6" s="206"/>
      <c r="S6" s="206"/>
      <c r="T6" s="293"/>
      <c r="U6" s="293"/>
      <c r="V6" s="293"/>
      <c r="W6" s="195"/>
      <c r="X6" s="193"/>
      <c r="Y6" s="193"/>
      <c r="Z6" s="193"/>
      <c r="AA6" s="193"/>
      <c r="AB6" s="193"/>
      <c r="AC6" s="193"/>
      <c r="AD6" s="193"/>
      <c r="AE6" s="193"/>
      <c r="AF6" s="193"/>
      <c r="AG6" s="193"/>
      <c r="AH6" s="193"/>
      <c r="AI6" s="193"/>
    </row>
    <row r="7" spans="1:35" ht="29.25" customHeight="1" x14ac:dyDescent="0.3">
      <c r="A7" s="205" t="s">
        <v>426</v>
      </c>
      <c r="B7" s="205"/>
      <c r="C7" s="205"/>
      <c r="D7" s="592">
        <f>'Attendance Report Form'!$AD$10</f>
        <v>46023</v>
      </c>
      <c r="E7" s="592"/>
      <c r="F7" s="592"/>
      <c r="G7" s="592"/>
      <c r="H7" s="592"/>
      <c r="I7" s="592"/>
      <c r="J7" s="196"/>
      <c r="K7" s="196"/>
      <c r="L7" s="196"/>
      <c r="M7" s="196"/>
      <c r="N7" s="196"/>
      <c r="O7" s="593" t="s">
        <v>553</v>
      </c>
      <c r="P7" s="593"/>
      <c r="Q7" s="205">
        <f>'Attendance Report Form'!$AD$9</f>
        <v>0</v>
      </c>
      <c r="R7" s="205"/>
      <c r="S7" s="205"/>
      <c r="T7" s="293"/>
      <c r="U7" s="293"/>
      <c r="V7" s="293"/>
    </row>
    <row r="8" spans="1:35" ht="15.6" x14ac:dyDescent="0.3">
      <c r="J8" s="205"/>
      <c r="K8" s="205"/>
      <c r="O8" s="593" t="s">
        <v>510</v>
      </c>
      <c r="P8" s="593"/>
      <c r="Q8" s="205">
        <f>'Attendance Report Form'!$AI$9</f>
        <v>0</v>
      </c>
    </row>
    <row r="9" spans="1:35" ht="15.6" x14ac:dyDescent="0.3">
      <c r="A9" s="205" t="s">
        <v>428</v>
      </c>
      <c r="B9" s="205">
        <f>'Attendance Report Form'!$C$9</f>
        <v>0</v>
      </c>
      <c r="C9" s="205"/>
      <c r="D9" s="205"/>
      <c r="E9" s="205"/>
      <c r="F9" s="205"/>
      <c r="G9" s="205"/>
      <c r="H9" s="205"/>
      <c r="I9" s="205"/>
      <c r="J9" s="205"/>
      <c r="K9" s="205"/>
      <c r="L9" s="205"/>
      <c r="M9" s="205"/>
      <c r="N9" s="205"/>
      <c r="O9" s="205"/>
      <c r="P9" s="205"/>
      <c r="Q9" s="197"/>
      <c r="R9" s="197"/>
      <c r="S9" s="197"/>
      <c r="T9" s="194"/>
    </row>
    <row r="10" spans="1:35" ht="16.2" thickBot="1" x14ac:dyDescent="0.35">
      <c r="A10" s="205" t="s">
        <v>427</v>
      </c>
      <c r="B10" s="205">
        <f>IF('Attendance Report Form'!$AD$11 &lt;&gt; "", 'Attendance Report Form'!$AD$11, "")</f>
        <v>0</v>
      </c>
      <c r="C10" s="205"/>
      <c r="D10" s="205"/>
      <c r="E10" s="205"/>
      <c r="F10" s="205"/>
      <c r="G10" s="205"/>
      <c r="H10" s="205"/>
      <c r="I10" s="205"/>
      <c r="J10" s="205"/>
      <c r="K10" s="205"/>
      <c r="L10" s="205"/>
      <c r="M10" s="205"/>
      <c r="N10" s="205"/>
      <c r="O10" s="205"/>
      <c r="P10" s="205"/>
      <c r="Q10" s="197"/>
      <c r="R10" s="197"/>
      <c r="S10" s="197"/>
      <c r="T10" s="194"/>
    </row>
    <row r="11" spans="1:35" ht="16.2" thickBot="1" x14ac:dyDescent="0.35">
      <c r="A11" s="196"/>
      <c r="B11" s="196"/>
      <c r="C11" s="196"/>
      <c r="D11" s="196"/>
      <c r="E11" s="196"/>
      <c r="F11" s="196"/>
      <c r="G11" s="196"/>
      <c r="H11" s="196"/>
      <c r="I11" s="196"/>
      <c r="J11" s="588" t="s">
        <v>407</v>
      </c>
      <c r="K11" s="589"/>
      <c r="L11" s="589"/>
      <c r="M11" s="589"/>
      <c r="N11" s="589"/>
      <c r="O11" s="589"/>
      <c r="P11" s="589"/>
      <c r="Q11" s="589"/>
      <c r="R11" s="589"/>
      <c r="S11" s="590"/>
      <c r="T11" s="192"/>
      <c r="U11" s="192"/>
      <c r="V11" s="192"/>
      <c r="W11" s="192"/>
      <c r="X11" s="192"/>
      <c r="Y11" s="192"/>
      <c r="Z11" s="192"/>
      <c r="AA11" s="192"/>
      <c r="AB11" s="192"/>
      <c r="AC11" s="192"/>
      <c r="AD11" s="192"/>
    </row>
    <row r="12" spans="1:35" ht="31.2" x14ac:dyDescent="0.3">
      <c r="A12" s="198" t="s">
        <v>400</v>
      </c>
      <c r="B12" s="294" t="s">
        <v>399</v>
      </c>
      <c r="C12" s="198" t="s">
        <v>579</v>
      </c>
      <c r="D12" s="198" t="s">
        <v>2</v>
      </c>
      <c r="E12" s="198" t="s">
        <v>145</v>
      </c>
      <c r="F12" s="198" t="s">
        <v>453</v>
      </c>
      <c r="G12" s="198" t="s">
        <v>418</v>
      </c>
      <c r="H12" s="198" t="s">
        <v>152</v>
      </c>
      <c r="I12" s="284" t="s">
        <v>401</v>
      </c>
      <c r="J12" s="199" t="s">
        <v>412</v>
      </c>
      <c r="K12" s="200" t="s">
        <v>413</v>
      </c>
      <c r="L12" s="201" t="s">
        <v>414</v>
      </c>
      <c r="M12" s="200" t="s">
        <v>402</v>
      </c>
      <c r="N12" s="201" t="s">
        <v>403</v>
      </c>
      <c r="O12" s="208" t="s">
        <v>417</v>
      </c>
      <c r="P12" s="209" t="s">
        <v>404</v>
      </c>
      <c r="Q12" s="295" t="s">
        <v>411</v>
      </c>
      <c r="R12" s="208" t="s">
        <v>405</v>
      </c>
      <c r="S12" s="209" t="s">
        <v>368</v>
      </c>
    </row>
    <row r="13" spans="1:35" ht="33" customHeight="1" x14ac:dyDescent="0.3">
      <c r="A13" s="312" t="str">
        <f t="array" ref="A13">IFERROR(INDEX('Attendance Report Form'!$B$16:$B$287,SMALL(IF(ISNUMBER(SEARCH("C",'Attendance Report Form'!$C$16:$C$287)),ROW('Attendance Report Form'!$B$16:$B$287)-ROW('Attendance Report Form'!$B$16)+1),ROW(A1))),"")</f>
        <v/>
      </c>
      <c r="B13" s="313"/>
      <c r="C13" s="312" t="str">
        <f t="array" ref="C13">IFERROR(
  INDEX('Attendance Report Form'!$D$16:$D$287,
    SMALL(
      IF(ISNUMBER(SEARCH("C",'Attendance Report Form'!$C$16:$C$287)),
         ROW('Attendance Report Form'!$C$16:$C$287)-ROW('Attendance Report Form'!$C$16)+1),
      ROW(A1)
    )
  ),
"")</f>
        <v/>
      </c>
      <c r="D13" s="312" t="str" cm="1">
        <f t="array" ref="D13">IF(A13="","",
  COUNTIF(
    INDEX('Attendance Report Form'!$E$16:$AI$287,
      SMALL(
        IF(ISNUMBER(SEARCH("C",'Attendance Report Form'!$C$16:$C$287)),
           ROW('Attendance Report Form'!$C$16:$C$287)-ROW('Attendance Report Form'!$C$16)+1),
        ROW(A1)
      ),
    0),
  "F")
)</f>
        <v/>
      </c>
      <c r="E13" s="312" t="str">
        <f t="array" ref="E13">IF(A13="","",
  COUNTIF(
    INDEX('Attendance Report Form'!$E$16:$AI$287,
      SMALL(
        IF(ISNUMBER(SEARCH("C",'Attendance Report Form'!$C$16:$C$287)),
           ROW('Attendance Report Form'!$C$16:$C$287)-ROW('Attendance Report Form'!$C$16)+1),
        ROW(B1)
      ),
    0),
  "P")
)</f>
        <v/>
      </c>
      <c r="F13" s="312" t="str">
        <f t="array" ref="F13">IF(A13="","",
  COUNTIF(
    INDEX('Attendance Report Form'!$E$16:$AI$287,
      SMALL(
        IF(ISNUMBER(SEARCH("C",'Attendance Report Form'!$C$16:$C$287)),
           ROW('Attendance Report Form'!$C$16:$C$287)-ROW('Attendance Report Form'!$C$16)+1),
        ROW(B1)
      ),
    0),
  "FP")
)</f>
        <v/>
      </c>
      <c r="G13" s="312" t="str">
        <f t="array" ref="G13">IF(A13="","",
  COUNTIF(
    INDEX('Attendance Report Form'!$E$16:$AI$287,
      SMALL(
        IF(ISNUMBER(SEARCH("C",'Attendance Report Form'!$C$16:$C$287)),
           ROW('Attendance Report Form'!$C$16:$C$287)-ROW('Attendance Report Form'!$C$16)+1),
        ROW(B1)
      ),
    0),
  "SI")
)</f>
        <v/>
      </c>
      <c r="H13" s="312" t="str">
        <f t="array" ref="H13">IF(A13="","",
  COUNTIF(
    INDEX('Attendance Report Form'!$E$16:$AI$287,
      SMALL(
        IF(ISNUMBER(SEARCH("C",'Attendance Report Form'!$C$16:$C$287)),
           ROW('Attendance Report Form'!$C$16:$C$287)-ROW('Attendance Report Form'!$C$16)+1),
        ROW(B1)
      ),
    0),
  "N")
)</f>
        <v/>
      </c>
      <c r="I13" s="309"/>
      <c r="J13" s="298"/>
      <c r="K13" s="299"/>
      <c r="L13" s="299"/>
      <c r="M13" s="299"/>
      <c r="N13" s="299"/>
      <c r="O13" s="300"/>
      <c r="P13" s="301"/>
      <c r="Q13" s="302"/>
      <c r="R13" s="300"/>
      <c r="S13" s="303"/>
    </row>
    <row r="14" spans="1:35" ht="33" customHeight="1" x14ac:dyDescent="0.3">
      <c r="A14" s="312" t="str">
        <f t="array" ref="A14">IFERROR(INDEX('Attendance Report Form'!$B$16:$B$287,SMALL(IF(ISNUMBER(SEARCH("C",'Attendance Report Form'!$C$16:$C$287)),ROW('Attendance Report Form'!$B$16:$B$287)-ROW('Attendance Report Form'!$B$16)+1),ROW(A2))),"")</f>
        <v/>
      </c>
      <c r="B14" s="313"/>
      <c r="C14" s="312" t="str">
        <f t="array" ref="C14">IFERROR(
  INDEX('Attendance Report Form'!$D$16:$D$287,
    SMALL(
      IF(ISNUMBER(SEARCH("C",'Attendance Report Form'!$C$16:$C$287)),
         ROW('Attendance Report Form'!$C$16:$C$287)-ROW('Attendance Report Form'!$C$16)+1),
      ROW(A2)
    )
  ),
"")</f>
        <v/>
      </c>
      <c r="D14" s="312" t="str" cm="1">
        <f t="array" ref="D14">IF(A14="","",
  COUNTIF(
    INDEX('Attendance Report Form'!$E$16:$AI$287,
      SMALL(
        IF(ISNUMBER(SEARCH("C",'Attendance Report Form'!$C$16:$C$287)),
           ROW('Attendance Report Form'!$C$16:$C$287)-ROW('Attendance Report Form'!$C$16)+1),
        ROW(A2)
      ),
    0),
  "F")
)</f>
        <v/>
      </c>
      <c r="E14" s="312" t="str">
        <f t="array" ref="E14">IF(A14="","",
  COUNTIF(
    INDEX('Attendance Report Form'!$E$16:$AI$287,
      SMALL(
        IF(ISNUMBER(SEARCH("C",'Attendance Report Form'!$C$16:$C$287)),
           ROW('Attendance Report Form'!$C$16:$C$287)-ROW('Attendance Report Form'!$C$16)+1),
        ROW(B2)
      ),
    0),
  "P")
)</f>
        <v/>
      </c>
      <c r="F14" s="312" t="str">
        <f t="array" ref="F14">IF(A14="","",
  COUNTIF(
    INDEX('Attendance Report Form'!$E$16:$AI$287,
      SMALL(
        IF(ISNUMBER(SEARCH("C",'Attendance Report Form'!$C$16:$C$287)),
           ROW('Attendance Report Form'!$C$16:$C$287)-ROW('Attendance Report Form'!$C$16)+1),
        ROW(B2)
      ),
    0),
  "FP")
)</f>
        <v/>
      </c>
      <c r="G14" s="312" t="str">
        <f t="array" ref="G14">IF(A14="","",
  COUNTIF(
    INDEX('Attendance Report Form'!$E$16:$AI$287,
      SMALL(
        IF(ISNUMBER(SEARCH("C",'Attendance Report Form'!$C$16:$C$287)),
           ROW('Attendance Report Form'!$C$16:$C$287)-ROW('Attendance Report Form'!$C$16)+1),
        ROW(B2)
      ),
    0),
  "SI")
)</f>
        <v/>
      </c>
      <c r="H14" s="312" t="str">
        <f t="array" ref="H14">IF(A14="","",
  COUNTIF(
    INDEX('Attendance Report Form'!$E$16:$AI$287,
      SMALL(
        IF(ISNUMBER(SEARCH("C",'Attendance Report Form'!$C$16:$C$287)),
           ROW('Attendance Report Form'!$C$16:$C$287)-ROW('Attendance Report Form'!$C$16)+1),
        ROW(B2)
      ),
    0),
  "N")
)</f>
        <v/>
      </c>
      <c r="I14" s="309"/>
      <c r="J14" s="298"/>
      <c r="K14" s="299"/>
      <c r="L14" s="299"/>
      <c r="M14" s="299"/>
      <c r="N14" s="299"/>
      <c r="O14" s="300"/>
      <c r="P14" s="301"/>
      <c r="Q14" s="302"/>
      <c r="R14" s="300"/>
      <c r="S14" s="303"/>
    </row>
    <row r="15" spans="1:35" ht="33" customHeight="1" x14ac:dyDescent="0.3">
      <c r="A15" s="312" t="str">
        <f t="array" ref="A15">IFERROR(INDEX('Attendance Report Form'!$B$16:$B$287,SMALL(IF(ISNUMBER(SEARCH("C",'Attendance Report Form'!$C$16:$C$287)),ROW('Attendance Report Form'!$B$16:$B$287)-ROW('Attendance Report Form'!$B$16)+1),ROW(A3))),"")</f>
        <v/>
      </c>
      <c r="B15" s="313"/>
      <c r="C15" s="312" t="str">
        <f t="array" ref="C15">IFERROR(
  INDEX('Attendance Report Form'!$D$16:$D$287,
    SMALL(
      IF(ISNUMBER(SEARCH("C",'Attendance Report Form'!$C$16:$C$287)),
         ROW('Attendance Report Form'!$C$16:$C$287)-ROW('Attendance Report Form'!$C$16)+1),
      ROW(A3)
    )
  ),
"")</f>
        <v/>
      </c>
      <c r="D15" s="312" t="str" cm="1">
        <f t="array" ref="D15">IF(A15="","",
  COUNTIF(
    INDEX('Attendance Report Form'!$E$16:$AI$287,
      SMALL(
        IF(ISNUMBER(SEARCH("C",'Attendance Report Form'!$C$16:$C$287)),
           ROW('Attendance Report Form'!$C$16:$C$287)-ROW('Attendance Report Form'!$C$16)+1),
        ROW(A3)
      ),
    0),
  "F")
)</f>
        <v/>
      </c>
      <c r="E15" s="312" t="str">
        <f t="array" ref="E15">IF(A15="","",
  COUNTIF(
    INDEX('Attendance Report Form'!$E$16:$AI$287,
      SMALL(
        IF(ISNUMBER(SEARCH("C",'Attendance Report Form'!$C$16:$C$287)),
           ROW('Attendance Report Form'!$C$16:$C$287)-ROW('Attendance Report Form'!$C$16)+1),
        ROW(B3)
      ),
    0),
  "P")
)</f>
        <v/>
      </c>
      <c r="F15" s="312" t="str">
        <f t="array" ref="F15">IF(A15="","",
  COUNTIF(
    INDEX('Attendance Report Form'!$E$16:$AI$287,
      SMALL(
        IF(ISNUMBER(SEARCH("C",'Attendance Report Form'!$C$16:$C$287)),
           ROW('Attendance Report Form'!$C$16:$C$287)-ROW('Attendance Report Form'!$C$16)+1),
        ROW(B3)
      ),
    0),
  "FP")
)</f>
        <v/>
      </c>
      <c r="G15" s="312" t="str">
        <f t="array" ref="G15">IF(A15="","",
  COUNTIF(
    INDEX('Attendance Report Form'!$E$16:$AI$287,
      SMALL(
        IF(ISNUMBER(SEARCH("C",'Attendance Report Form'!$C$16:$C$287)),
           ROW('Attendance Report Form'!$C$16:$C$287)-ROW('Attendance Report Form'!$C$16)+1),
        ROW(B3)
      ),
    0),
  "SI")
)</f>
        <v/>
      </c>
      <c r="H15" s="312" t="str">
        <f t="array" ref="H15">IF(A15="","",
  COUNTIF(
    INDEX('Attendance Report Form'!$E$16:$AI$287,
      SMALL(
        IF(ISNUMBER(SEARCH("C",'Attendance Report Form'!$C$16:$C$287)),
           ROW('Attendance Report Form'!$C$16:$C$287)-ROW('Attendance Report Form'!$C$16)+1),
        ROW(B3)
      ),
    0),
  "N")
)</f>
        <v/>
      </c>
      <c r="I15" s="309"/>
      <c r="J15" s="298"/>
      <c r="K15" s="299"/>
      <c r="L15" s="299"/>
      <c r="M15" s="299"/>
      <c r="N15" s="299"/>
      <c r="O15" s="300"/>
      <c r="P15" s="301"/>
      <c r="Q15" s="302"/>
      <c r="R15" s="300"/>
      <c r="S15" s="303"/>
    </row>
    <row r="16" spans="1:35" ht="33" customHeight="1" x14ac:dyDescent="0.3">
      <c r="A16" s="312" t="str">
        <f t="array" ref="A16">IFERROR(INDEX('Attendance Report Form'!$B$16:$B$287,SMALL(IF(ISNUMBER(SEARCH("C",'Attendance Report Form'!$C$16:$C$287)),ROW('Attendance Report Form'!$B$16:$B$287)-ROW('Attendance Report Form'!$B$16)+1),ROW(A4))),"")</f>
        <v/>
      </c>
      <c r="B16" s="313"/>
      <c r="C16" s="312" t="str">
        <f t="array" ref="C16">IFERROR(
  INDEX('Attendance Report Form'!$D$16:$D$287,
    SMALL(
      IF(ISNUMBER(SEARCH("C",'Attendance Report Form'!$C$16:$C$287)),
         ROW('Attendance Report Form'!$C$16:$C$287)-ROW('Attendance Report Form'!$C$16)+1),
      ROW(A4)
    )
  ),
"")</f>
        <v/>
      </c>
      <c r="D16" s="312" t="str" cm="1">
        <f t="array" ref="D16">IF(A16="","",
  COUNTIF(
    INDEX('Attendance Report Form'!$E$16:$AI$287,
      SMALL(
        IF(ISNUMBER(SEARCH("C",'Attendance Report Form'!$C$16:$C$287)),
           ROW('Attendance Report Form'!$C$16:$C$287)-ROW('Attendance Report Form'!$C$16)+1),
        ROW(A4)
      ),
    0),
  "F")
)</f>
        <v/>
      </c>
      <c r="E16" s="312" t="str">
        <f t="array" ref="E16">IF(A16="","",
  COUNTIF(
    INDEX('Attendance Report Form'!$E$16:$AI$287,
      SMALL(
        IF(ISNUMBER(SEARCH("C",'Attendance Report Form'!$C$16:$C$287)),
           ROW('Attendance Report Form'!$C$16:$C$287)-ROW('Attendance Report Form'!$C$16)+1),
        ROW(B4)
      ),
    0),
  "P")
)</f>
        <v/>
      </c>
      <c r="F16" s="312" t="str">
        <f t="array" ref="F16">IF(A16="","",
  COUNTIF(
    INDEX('Attendance Report Form'!$E$16:$AI$287,
      SMALL(
        IF(ISNUMBER(SEARCH("C",'Attendance Report Form'!$C$16:$C$287)),
           ROW('Attendance Report Form'!$C$16:$C$287)-ROW('Attendance Report Form'!$C$16)+1),
        ROW(B4)
      ),
    0),
  "FP")
)</f>
        <v/>
      </c>
      <c r="G16" s="312" t="str">
        <f t="array" ref="G16">IF(A16="","",
  COUNTIF(
    INDEX('Attendance Report Form'!$E$16:$AI$287,
      SMALL(
        IF(ISNUMBER(SEARCH("C",'Attendance Report Form'!$C$16:$C$287)),
           ROW('Attendance Report Form'!$C$16:$C$287)-ROW('Attendance Report Form'!$C$16)+1),
        ROW(B4)
      ),
    0),
  "SI")
)</f>
        <v/>
      </c>
      <c r="H16" s="312" t="str">
        <f t="array" ref="H16">IF(A16="","",
  COUNTIF(
    INDEX('Attendance Report Form'!$E$16:$AI$287,
      SMALL(
        IF(ISNUMBER(SEARCH("C",'Attendance Report Form'!$C$16:$C$287)),
           ROW('Attendance Report Form'!$C$16:$C$287)-ROW('Attendance Report Form'!$C$16)+1),
        ROW(B4)
      ),
    0),
  "N")
)</f>
        <v/>
      </c>
      <c r="I16" s="309"/>
      <c r="J16" s="298"/>
      <c r="K16" s="299"/>
      <c r="L16" s="299"/>
      <c r="M16" s="299"/>
      <c r="N16" s="299"/>
      <c r="O16" s="300"/>
      <c r="P16" s="301"/>
      <c r="Q16" s="302"/>
      <c r="R16" s="300"/>
      <c r="S16" s="303"/>
    </row>
    <row r="17" spans="1:24" ht="33" customHeight="1" x14ac:dyDescent="0.3">
      <c r="A17" s="312" t="str">
        <f t="array" ref="A17">IFERROR(INDEX('Attendance Report Form'!$B$16:$B$287,SMALL(IF(ISNUMBER(SEARCH("C",'Attendance Report Form'!$C$16:$C$287)),ROW('Attendance Report Form'!$B$16:$B$287)-ROW('Attendance Report Form'!$B$16)+1),ROW(A5))),"")</f>
        <v/>
      </c>
      <c r="B17" s="313"/>
      <c r="C17" s="312" t="str">
        <f t="array" ref="C17">IFERROR(
  INDEX('Attendance Report Form'!$D$16:$D$287,
    SMALL(
      IF(ISNUMBER(SEARCH("C",'Attendance Report Form'!$C$16:$C$287)),
         ROW('Attendance Report Form'!$C$16:$C$287)-ROW('Attendance Report Form'!$C$16)+1),
      ROW(A5)
    )
  ),
"")</f>
        <v/>
      </c>
      <c r="D17" s="312" t="str" cm="1">
        <f t="array" ref="D17">IF(A17="","",
  COUNTIF(
    INDEX('Attendance Report Form'!$E$16:$AI$287,
      SMALL(
        IF(ISNUMBER(SEARCH("C",'Attendance Report Form'!$C$16:$C$287)),
           ROW('Attendance Report Form'!$C$16:$C$287)-ROW('Attendance Report Form'!$C$16)+1),
        ROW(A5)
      ),
    0),
  "F")
)</f>
        <v/>
      </c>
      <c r="E17" s="312" t="str">
        <f t="array" ref="E17">IF(A17="","",
  COUNTIF(
    INDEX('Attendance Report Form'!$E$16:$AI$287,
      SMALL(
        IF(ISNUMBER(SEARCH("C",'Attendance Report Form'!$C$16:$C$287)),
           ROW('Attendance Report Form'!$C$16:$C$287)-ROW('Attendance Report Form'!$C$16)+1),
        ROW(B5)
      ),
    0),
  "P")
)</f>
        <v/>
      </c>
      <c r="F17" s="312" t="str">
        <f t="array" ref="F17">IF(A17="","",
  COUNTIF(
    INDEX('Attendance Report Form'!$E$16:$AI$287,
      SMALL(
        IF(ISNUMBER(SEARCH("C",'Attendance Report Form'!$C$16:$C$287)),
           ROW('Attendance Report Form'!$C$16:$C$287)-ROW('Attendance Report Form'!$C$16)+1),
        ROW(B5)
      ),
    0),
  "FP")
)</f>
        <v/>
      </c>
      <c r="G17" s="312" t="str">
        <f t="array" ref="G17">IF(A17="","",
  COUNTIF(
    INDEX('Attendance Report Form'!$E$16:$AI$287,
      SMALL(
        IF(ISNUMBER(SEARCH("C",'Attendance Report Form'!$C$16:$C$287)),
           ROW('Attendance Report Form'!$C$16:$C$287)-ROW('Attendance Report Form'!$C$16)+1),
        ROW(B5)
      ),
    0),
  "SI")
)</f>
        <v/>
      </c>
      <c r="H17" s="312" t="str">
        <f t="array" ref="H17">IF(A17="","",
  COUNTIF(
    INDEX('Attendance Report Form'!$E$16:$AI$287,
      SMALL(
        IF(ISNUMBER(SEARCH("C",'Attendance Report Form'!$C$16:$C$287)),
           ROW('Attendance Report Form'!$C$16:$C$287)-ROW('Attendance Report Form'!$C$16)+1),
        ROW(B5)
      ),
    0),
  "N")
)</f>
        <v/>
      </c>
      <c r="I17" s="309"/>
      <c r="J17" s="298"/>
      <c r="K17" s="299"/>
      <c r="L17" s="299"/>
      <c r="M17" s="299"/>
      <c r="N17" s="299"/>
      <c r="O17" s="300"/>
      <c r="P17" s="301"/>
      <c r="Q17" s="302"/>
      <c r="R17" s="300"/>
      <c r="S17" s="303"/>
    </row>
    <row r="18" spans="1:24" ht="33" customHeight="1" x14ac:dyDescent="0.3">
      <c r="A18" s="312" t="str">
        <f t="array" ref="A18">IFERROR(INDEX('Attendance Report Form'!$B$16:$B$287,SMALL(IF(ISNUMBER(SEARCH("C",'Attendance Report Form'!$C$16:$C$287)),ROW('Attendance Report Form'!$B$16:$B$287)-ROW('Attendance Report Form'!$B$16)+1),ROW(A6))),"")</f>
        <v/>
      </c>
      <c r="B18" s="313"/>
      <c r="C18" s="312" t="str">
        <f t="array" ref="C18">IFERROR(
  INDEX('Attendance Report Form'!$D$16:$D$287,
    SMALL(
      IF(ISNUMBER(SEARCH("C",'Attendance Report Form'!$C$16:$C$287)),
         ROW('Attendance Report Form'!$C$16:$C$287)-ROW('Attendance Report Form'!$C$16)+1),
      ROW(A6)
    )
  ),
"")</f>
        <v/>
      </c>
      <c r="D18" s="312" t="str" cm="1">
        <f t="array" ref="D18">IF(A18="","",
  COUNTIF(
    INDEX('Attendance Report Form'!$E$16:$AI$287,
      SMALL(
        IF(ISNUMBER(SEARCH("C",'Attendance Report Form'!$C$16:$C$287)),
           ROW('Attendance Report Form'!$C$16:$C$287)-ROW('Attendance Report Form'!$C$16)+1),
        ROW(A6)
      ),
    0),
  "F")
)</f>
        <v/>
      </c>
      <c r="E18" s="312" t="str">
        <f t="array" ref="E18">IF(A18="","",
  COUNTIF(
    INDEX('Attendance Report Form'!$E$16:$AI$287,
      SMALL(
        IF(ISNUMBER(SEARCH("C",'Attendance Report Form'!$C$16:$C$287)),
           ROW('Attendance Report Form'!$C$16:$C$287)-ROW('Attendance Report Form'!$C$16)+1),
        ROW(B6)
      ),
    0),
  "P")
)</f>
        <v/>
      </c>
      <c r="F18" s="312" t="str">
        <f t="array" ref="F18">IF(A18="","",
  COUNTIF(
    INDEX('Attendance Report Form'!$E$16:$AI$287,
      SMALL(
        IF(ISNUMBER(SEARCH("C",'Attendance Report Form'!$C$16:$C$287)),
           ROW('Attendance Report Form'!$C$16:$C$287)-ROW('Attendance Report Form'!$C$16)+1),
        ROW(B6)
      ),
    0),
  "FP")
)</f>
        <v/>
      </c>
      <c r="G18" s="312" t="str">
        <f t="array" ref="G18">IF(A18="","",
  COUNTIF(
    INDEX('Attendance Report Form'!$E$16:$AI$287,
      SMALL(
        IF(ISNUMBER(SEARCH("C",'Attendance Report Form'!$C$16:$C$287)),
           ROW('Attendance Report Form'!$C$16:$C$287)-ROW('Attendance Report Form'!$C$16)+1),
        ROW(B6)
      ),
    0),
  "SI")
)</f>
        <v/>
      </c>
      <c r="H18" s="312" t="str">
        <f t="array" ref="H18">IF(A18="","",
  COUNTIF(
    INDEX('Attendance Report Form'!$E$16:$AI$287,
      SMALL(
        IF(ISNUMBER(SEARCH("C",'Attendance Report Form'!$C$16:$C$287)),
           ROW('Attendance Report Form'!$C$16:$C$287)-ROW('Attendance Report Form'!$C$16)+1),
        ROW(B6)
      ),
    0),
  "N")
)</f>
        <v/>
      </c>
      <c r="I18" s="309"/>
      <c r="J18" s="298"/>
      <c r="K18" s="299"/>
      <c r="L18" s="299"/>
      <c r="M18" s="299"/>
      <c r="N18" s="299"/>
      <c r="O18" s="300"/>
      <c r="P18" s="301"/>
      <c r="Q18" s="302"/>
      <c r="R18" s="300"/>
      <c r="S18" s="303"/>
    </row>
    <row r="19" spans="1:24" ht="33" customHeight="1" x14ac:dyDescent="0.3">
      <c r="A19" s="312" t="str">
        <f t="array" ref="A19">IFERROR(INDEX('Attendance Report Form'!$B$16:$B$287,SMALL(IF(ISNUMBER(SEARCH("C",'Attendance Report Form'!$C$16:$C$287)),ROW('Attendance Report Form'!$B$16:$B$287)-ROW('Attendance Report Form'!$B$16)+1),ROW(A7))),"")</f>
        <v/>
      </c>
      <c r="B19" s="313"/>
      <c r="C19" s="312" t="str">
        <f t="array" ref="C19">IFERROR(
  INDEX('Attendance Report Form'!$D$16:$D$287,
    SMALL(
      IF(ISNUMBER(SEARCH("C",'Attendance Report Form'!$C$16:$C$287)),
         ROW('Attendance Report Form'!$C$16:$C$287)-ROW('Attendance Report Form'!$C$16)+1),
      ROW(A7)
    )
  ),
"")</f>
        <v/>
      </c>
      <c r="D19" s="312" t="str" cm="1">
        <f t="array" ref="D19">IF(A19="","",
  COUNTIF(
    INDEX('Attendance Report Form'!$E$16:$AI$287,
      SMALL(
        IF(ISNUMBER(SEARCH("C",'Attendance Report Form'!$C$16:$C$287)),
           ROW('Attendance Report Form'!$C$16:$C$287)-ROW('Attendance Report Form'!$C$16)+1),
        ROW(A7)
      ),
    0),
  "F")
)</f>
        <v/>
      </c>
      <c r="E19" s="312" t="str">
        <f t="array" ref="E19">IF(A19="","",
  COUNTIF(
    INDEX('Attendance Report Form'!$E$16:$AI$287,
      SMALL(
        IF(ISNUMBER(SEARCH("C",'Attendance Report Form'!$C$16:$C$287)),
           ROW('Attendance Report Form'!$C$16:$C$287)-ROW('Attendance Report Form'!$C$16)+1),
        ROW(B7)
      ),
    0),
  "P")
)</f>
        <v/>
      </c>
      <c r="F19" s="312" t="str">
        <f t="array" ref="F19">IF(A19="","",
  COUNTIF(
    INDEX('Attendance Report Form'!$E$16:$AI$287,
      SMALL(
        IF(ISNUMBER(SEARCH("C",'Attendance Report Form'!$C$16:$C$287)),
           ROW('Attendance Report Form'!$C$16:$C$287)-ROW('Attendance Report Form'!$C$16)+1),
        ROW(B7)
      ),
    0),
  "FP")
)</f>
        <v/>
      </c>
      <c r="G19" s="312" t="str">
        <f t="array" ref="G19">IF(A19="","",
  COUNTIF(
    INDEX('Attendance Report Form'!$E$16:$AI$287,
      SMALL(
        IF(ISNUMBER(SEARCH("C",'Attendance Report Form'!$C$16:$C$287)),
           ROW('Attendance Report Form'!$C$16:$C$287)-ROW('Attendance Report Form'!$C$16)+1),
        ROW(B7)
      ),
    0),
  "SI")
)</f>
        <v/>
      </c>
      <c r="H19" s="312" t="str">
        <f t="array" ref="H19">IF(A19="","",
  COUNTIF(
    INDEX('Attendance Report Form'!$E$16:$AI$287,
      SMALL(
        IF(ISNUMBER(SEARCH("C",'Attendance Report Form'!$C$16:$C$287)),
           ROW('Attendance Report Form'!$C$16:$C$287)-ROW('Attendance Report Form'!$C$16)+1),
        ROW(B7)
      ),
    0),
  "N")
)</f>
        <v/>
      </c>
      <c r="I19" s="309"/>
      <c r="J19" s="298"/>
      <c r="K19" s="299"/>
      <c r="L19" s="299"/>
      <c r="M19" s="299"/>
      <c r="N19" s="299"/>
      <c r="O19" s="300"/>
      <c r="P19" s="301"/>
      <c r="Q19" s="302"/>
      <c r="R19" s="300"/>
      <c r="S19" s="303"/>
    </row>
    <row r="20" spans="1:24" ht="33" customHeight="1" x14ac:dyDescent="0.3">
      <c r="A20" s="312" t="str">
        <f t="array" ref="A20">IFERROR(INDEX('Attendance Report Form'!$B$16:$B$287,SMALL(IF(ISNUMBER(SEARCH("C",'Attendance Report Form'!$C$16:$C$287)),ROW('Attendance Report Form'!$B$16:$B$287)-ROW('Attendance Report Form'!$B$16)+1),ROW(A8))),"")</f>
        <v/>
      </c>
      <c r="B20" s="313"/>
      <c r="C20" s="312" t="str">
        <f t="array" ref="C20">IFERROR(
  INDEX('Attendance Report Form'!$D$16:$D$287,
    SMALL(
      IF(ISNUMBER(SEARCH("C",'Attendance Report Form'!$C$16:$C$287)),
         ROW('Attendance Report Form'!$C$16:$C$287)-ROW('Attendance Report Form'!$C$16)+1),
      ROW(A8)
    )
  ),
"")</f>
        <v/>
      </c>
      <c r="D20" s="312" t="str" cm="1">
        <f t="array" ref="D20">IF(A20="","",
  COUNTIF(
    INDEX('Attendance Report Form'!$E$16:$AI$287,
      SMALL(
        IF(ISNUMBER(SEARCH("C",'Attendance Report Form'!$C$16:$C$287)),
           ROW('Attendance Report Form'!$C$16:$C$287)-ROW('Attendance Report Form'!$C$16)+1),
        ROW(A8)
      ),
    0),
  "F")
)</f>
        <v/>
      </c>
      <c r="E20" s="312" t="str">
        <f t="array" ref="E20">IF(A20="","",
  COUNTIF(
    INDEX('Attendance Report Form'!$E$16:$AI$287,
      SMALL(
        IF(ISNUMBER(SEARCH("C",'Attendance Report Form'!$C$16:$C$287)),
           ROW('Attendance Report Form'!$C$16:$C$287)-ROW('Attendance Report Form'!$C$16)+1),
        ROW(B8)
      ),
    0),
  "P")
)</f>
        <v/>
      </c>
      <c r="F20" s="312" t="str">
        <f t="array" ref="F20">IF(A20="","",
  COUNTIF(
    INDEX('Attendance Report Form'!$E$16:$AI$287,
      SMALL(
        IF(ISNUMBER(SEARCH("C",'Attendance Report Form'!$C$16:$C$287)),
           ROW('Attendance Report Form'!$C$16:$C$287)-ROW('Attendance Report Form'!$C$16)+1),
        ROW(B8)
      ),
    0),
  "FP")
)</f>
        <v/>
      </c>
      <c r="G20" s="312" t="str">
        <f t="array" ref="G20">IF(A20="","",
  COUNTIF(
    INDEX('Attendance Report Form'!$E$16:$AI$287,
      SMALL(
        IF(ISNUMBER(SEARCH("C",'Attendance Report Form'!$C$16:$C$287)),
           ROW('Attendance Report Form'!$C$16:$C$287)-ROW('Attendance Report Form'!$C$16)+1),
        ROW(B8)
      ),
    0),
  "SI")
)</f>
        <v/>
      </c>
      <c r="H20" s="312" t="str">
        <f t="array" ref="H20">IF(A20="","",
  COUNTIF(
    INDEX('Attendance Report Form'!$E$16:$AI$287,
      SMALL(
        IF(ISNUMBER(SEARCH("C",'Attendance Report Form'!$C$16:$C$287)),
           ROW('Attendance Report Form'!$C$16:$C$287)-ROW('Attendance Report Form'!$C$16)+1),
        ROW(B8)
      ),
    0),
  "N")
)</f>
        <v/>
      </c>
      <c r="I20" s="309"/>
      <c r="J20" s="298"/>
      <c r="K20" s="299"/>
      <c r="L20" s="299"/>
      <c r="M20" s="299"/>
      <c r="N20" s="299"/>
      <c r="O20" s="300"/>
      <c r="P20" s="301"/>
      <c r="Q20" s="302"/>
      <c r="R20" s="300"/>
      <c r="S20" s="303"/>
    </row>
    <row r="21" spans="1:24" ht="33" customHeight="1" x14ac:dyDescent="0.3">
      <c r="A21" s="312" t="str">
        <f t="array" ref="A21">IFERROR(INDEX('Attendance Report Form'!$B$16:$B$287,SMALL(IF(ISNUMBER(SEARCH("C",'Attendance Report Form'!$C$16:$C$287)),ROW('Attendance Report Form'!$B$16:$B$287)-ROW('Attendance Report Form'!$B$16)+1),ROW(A9))),"")</f>
        <v/>
      </c>
      <c r="B21" s="313"/>
      <c r="C21" s="312" t="str">
        <f t="array" ref="C21">IFERROR(
  INDEX('Attendance Report Form'!$D$16:$D$287,
    SMALL(
      IF(ISNUMBER(SEARCH("C",'Attendance Report Form'!$C$16:$C$287)),
         ROW('Attendance Report Form'!$C$16:$C$287)-ROW('Attendance Report Form'!$C$16)+1),
      ROW(A9)
    )
  ),
"")</f>
        <v/>
      </c>
      <c r="D21" s="312" t="str" cm="1">
        <f t="array" ref="D21">IF(A21="","",
  COUNTIF(
    INDEX('Attendance Report Form'!$E$16:$AI$287,
      SMALL(
        IF(ISNUMBER(SEARCH("C",'Attendance Report Form'!$C$16:$C$287)),
           ROW('Attendance Report Form'!$C$16:$C$287)-ROW('Attendance Report Form'!$C$16)+1),
        ROW(A9)
      ),
    0),
  "F")
)</f>
        <v/>
      </c>
      <c r="E21" s="312" t="str">
        <f t="array" ref="E21">IF(A21="","",
  COUNTIF(
    INDEX('Attendance Report Form'!$E$16:$AI$287,
      SMALL(
        IF(ISNUMBER(SEARCH("C",'Attendance Report Form'!$C$16:$C$287)),
           ROW('Attendance Report Form'!$C$16:$C$287)-ROW('Attendance Report Form'!$C$16)+1),
        ROW(B9)
      ),
    0),
  "P")
)</f>
        <v/>
      </c>
      <c r="F21" s="312" t="str">
        <f t="array" ref="F21">IF(A21="","",
  COUNTIF(
    INDEX('Attendance Report Form'!$E$16:$AI$287,
      SMALL(
        IF(ISNUMBER(SEARCH("C",'Attendance Report Form'!$C$16:$C$287)),
           ROW('Attendance Report Form'!$C$16:$C$287)-ROW('Attendance Report Form'!$C$16)+1),
        ROW(B9)
      ),
    0),
  "FP")
)</f>
        <v/>
      </c>
      <c r="G21" s="312" t="str">
        <f t="array" ref="G21">IF(A21="","",
  COUNTIF(
    INDEX('Attendance Report Form'!$E$16:$AI$287,
      SMALL(
        IF(ISNUMBER(SEARCH("C",'Attendance Report Form'!$C$16:$C$287)),
           ROW('Attendance Report Form'!$C$16:$C$287)-ROW('Attendance Report Form'!$C$16)+1),
        ROW(B9)
      ),
    0),
  "SI")
)</f>
        <v/>
      </c>
      <c r="H21" s="312" t="str">
        <f t="array" ref="H21">IF(A21="","",
  COUNTIF(
    INDEX('Attendance Report Form'!$E$16:$AI$287,
      SMALL(
        IF(ISNUMBER(SEARCH("C",'Attendance Report Form'!$C$16:$C$287)),
           ROW('Attendance Report Form'!$C$16:$C$287)-ROW('Attendance Report Form'!$C$16)+1),
        ROW(B9)
      ),
    0),
  "N")
)</f>
        <v/>
      </c>
      <c r="I21" s="309"/>
      <c r="J21" s="298"/>
      <c r="K21" s="299"/>
      <c r="L21" s="299"/>
      <c r="M21" s="299"/>
      <c r="N21" s="299"/>
      <c r="O21" s="300"/>
      <c r="P21" s="301"/>
      <c r="Q21" s="302"/>
      <c r="R21" s="300"/>
      <c r="S21" s="303"/>
    </row>
    <row r="22" spans="1:24" ht="33" customHeight="1" x14ac:dyDescent="0.3">
      <c r="A22" s="312" t="str">
        <f t="array" ref="A22">IFERROR(INDEX('Attendance Report Form'!$B$16:$B$287,SMALL(IF(ISNUMBER(SEARCH("C",'Attendance Report Form'!$C$16:$C$287)),ROW('Attendance Report Form'!$B$16:$B$287)-ROW('Attendance Report Form'!$B$16)+1),ROW(A10))),"")</f>
        <v/>
      </c>
      <c r="B22" s="313"/>
      <c r="C22" s="312" t="str">
        <f t="array" ref="C22">IFERROR(
  INDEX('Attendance Report Form'!$D$16:$D$287,
    SMALL(
      IF(ISNUMBER(SEARCH("C",'Attendance Report Form'!$C$16:$C$287)),
         ROW('Attendance Report Form'!$C$16:$C$287)-ROW('Attendance Report Form'!$C$16)+1),
      ROW(A10)
    )
  ),
"")</f>
        <v/>
      </c>
      <c r="D22" s="312" t="str" cm="1">
        <f t="array" ref="D22">IF(A22="","",
  COUNTIF(
    INDEX('Attendance Report Form'!$E$16:$AI$287,
      SMALL(
        IF(ISNUMBER(SEARCH("C",'Attendance Report Form'!$C$16:$C$287)),
           ROW('Attendance Report Form'!$C$16:$C$287)-ROW('Attendance Report Form'!$C$16)+1),
        ROW(A10)
      ),
    0),
  "F")
)</f>
        <v/>
      </c>
      <c r="E22" s="312" t="str">
        <f t="array" ref="E22">IF(A22="","",
  COUNTIF(
    INDEX('Attendance Report Form'!$E$16:$AI$287,
      SMALL(
        IF(ISNUMBER(SEARCH("C",'Attendance Report Form'!$C$16:$C$287)),
           ROW('Attendance Report Form'!$C$16:$C$287)-ROW('Attendance Report Form'!$C$16)+1),
        ROW(B10)
      ),
    0),
  "P")
)</f>
        <v/>
      </c>
      <c r="F22" s="312" t="str">
        <f t="array" ref="F22">IF(A22="","",
  COUNTIF(
    INDEX('Attendance Report Form'!$E$16:$AI$287,
      SMALL(
        IF(ISNUMBER(SEARCH("C",'Attendance Report Form'!$C$16:$C$287)),
           ROW('Attendance Report Form'!$C$16:$C$287)-ROW('Attendance Report Form'!$C$16)+1),
        ROW(B10)
      ),
    0),
  "FP")
)</f>
        <v/>
      </c>
      <c r="G22" s="312" t="str">
        <f t="array" ref="G22">IF(A22="","",
  COUNTIF(
    INDEX('Attendance Report Form'!$E$16:$AI$287,
      SMALL(
        IF(ISNUMBER(SEARCH("C",'Attendance Report Form'!$C$16:$C$287)),
           ROW('Attendance Report Form'!$C$16:$C$287)-ROW('Attendance Report Form'!$C$16)+1),
        ROW(B10)
      ),
    0),
  "SI")
)</f>
        <v/>
      </c>
      <c r="H22" s="312" t="str">
        <f t="array" ref="H22">IF(A22="","",
  COUNTIF(
    INDEX('Attendance Report Form'!$E$16:$AI$287,
      SMALL(
        IF(ISNUMBER(SEARCH("C",'Attendance Report Form'!$C$16:$C$287)),
           ROW('Attendance Report Form'!$C$16:$C$287)-ROW('Attendance Report Form'!$C$16)+1),
        ROW(B10)
      ),
    0),
  "N")
)</f>
        <v/>
      </c>
      <c r="I22" s="309"/>
      <c r="J22" s="298"/>
      <c r="K22" s="299"/>
      <c r="L22" s="299"/>
      <c r="M22" s="299"/>
      <c r="N22" s="299"/>
      <c r="O22" s="300"/>
      <c r="P22" s="301"/>
      <c r="Q22" s="302"/>
      <c r="R22" s="300"/>
      <c r="S22" s="303"/>
    </row>
    <row r="23" spans="1:24" ht="33" customHeight="1" x14ac:dyDescent="0.3">
      <c r="A23" s="312" t="str">
        <f t="array" ref="A23">IFERROR(INDEX('Attendance Report Form'!$B$16:$B$287,SMALL(IF(ISNUMBER(SEARCH("C",'Attendance Report Form'!$C$16:$C$287)),ROW('Attendance Report Form'!$B$16:$B$287)-ROW('Attendance Report Form'!$B$16)+1),ROW(A11))),"")</f>
        <v/>
      </c>
      <c r="B23" s="313"/>
      <c r="C23" s="312" t="str">
        <f t="array" ref="C23">IFERROR(
  INDEX('Attendance Report Form'!$D$16:$D$287,
    SMALL(
      IF(ISNUMBER(SEARCH("C",'Attendance Report Form'!$C$16:$C$287)),
         ROW('Attendance Report Form'!$C$16:$C$287)-ROW('Attendance Report Form'!$C$16)+1),
      ROW(A11)
    )
  ),
"")</f>
        <v/>
      </c>
      <c r="D23" s="312" t="str" cm="1">
        <f t="array" ref="D23">IF(A23="","",
  COUNTIF(
    INDEX('Attendance Report Form'!$E$16:$AI$287,
      SMALL(
        IF(ISNUMBER(SEARCH("C",'Attendance Report Form'!$C$16:$C$287)),
           ROW('Attendance Report Form'!$C$16:$C$287)-ROW('Attendance Report Form'!$C$16)+1),
        ROW(A11)
      ),
    0),
  "F")
)</f>
        <v/>
      </c>
      <c r="E23" s="312" t="str">
        <f t="array" ref="E23">IF(A23="","",
  COUNTIF(
    INDEX('Attendance Report Form'!$E$16:$AI$287,
      SMALL(
        IF(ISNUMBER(SEARCH("C",'Attendance Report Form'!$C$16:$C$287)),
           ROW('Attendance Report Form'!$C$16:$C$287)-ROW('Attendance Report Form'!$C$16)+1),
        ROW(B11)
      ),
    0),
  "P")
)</f>
        <v/>
      </c>
      <c r="F23" s="312" t="str">
        <f t="array" ref="F23">IF(A23="","",
  COUNTIF(
    INDEX('Attendance Report Form'!$E$16:$AI$287,
      SMALL(
        IF(ISNUMBER(SEARCH("C",'Attendance Report Form'!$C$16:$C$287)),
           ROW('Attendance Report Form'!$C$16:$C$287)-ROW('Attendance Report Form'!$C$16)+1),
        ROW(B11)
      ),
    0),
  "FP")
)</f>
        <v/>
      </c>
      <c r="G23" s="312" t="str">
        <f t="array" ref="G23">IF(A23="","",
  COUNTIF(
    INDEX('Attendance Report Form'!$E$16:$AI$287,
      SMALL(
        IF(ISNUMBER(SEARCH("C",'Attendance Report Form'!$C$16:$C$287)),
           ROW('Attendance Report Form'!$C$16:$C$287)-ROW('Attendance Report Form'!$C$16)+1),
        ROW(B11)
      ),
    0),
  "SI")
)</f>
        <v/>
      </c>
      <c r="H23" s="312" t="str">
        <f t="array" ref="H23">IF(A23="","",
  COUNTIF(
    INDEX('Attendance Report Form'!$E$16:$AI$287,
      SMALL(
        IF(ISNUMBER(SEARCH("C",'Attendance Report Form'!$C$16:$C$287)),
           ROW('Attendance Report Form'!$C$16:$C$287)-ROW('Attendance Report Form'!$C$16)+1),
        ROW(B11)
      ),
    0),
  "N")
)</f>
        <v/>
      </c>
      <c r="I23" s="309"/>
      <c r="J23" s="298"/>
      <c r="K23" s="299"/>
      <c r="L23" s="299"/>
      <c r="M23" s="299"/>
      <c r="N23" s="299"/>
      <c r="O23" s="300"/>
      <c r="P23" s="301"/>
      <c r="Q23" s="302"/>
      <c r="R23" s="300"/>
      <c r="S23" s="303"/>
    </row>
    <row r="24" spans="1:24" ht="33" customHeight="1" x14ac:dyDescent="0.3">
      <c r="A24" s="312" t="str">
        <f t="array" ref="A24">IFERROR(INDEX('Attendance Report Form'!$B$16:$B$287,SMALL(IF(ISNUMBER(SEARCH("C",'Attendance Report Form'!$C$16:$C$287)),ROW('Attendance Report Form'!$B$16:$B$287)-ROW('Attendance Report Form'!$B$16)+1),ROW(A12))),"")</f>
        <v/>
      </c>
      <c r="B24" s="313"/>
      <c r="C24" s="312" t="str">
        <f t="array" ref="C24">IFERROR(
  INDEX('Attendance Report Form'!$D$16:$D$287,
    SMALL(
      IF(ISNUMBER(SEARCH("C",'Attendance Report Form'!$C$16:$C$287)),
         ROW('Attendance Report Form'!$C$16:$C$287)-ROW('Attendance Report Form'!$C$16)+1),
      ROW(A12)
    )
  ),
"")</f>
        <v/>
      </c>
      <c r="D24" s="312" t="str" cm="1">
        <f t="array" ref="D24">IF(A24="","",
  COUNTIF(
    INDEX('Attendance Report Form'!$E$16:$AI$287,
      SMALL(
        IF(ISNUMBER(SEARCH("C",'Attendance Report Form'!$C$16:$C$287)),
           ROW('Attendance Report Form'!$C$16:$C$287)-ROW('Attendance Report Form'!$C$16)+1),
        ROW(A12)
      ),
    0),
  "F")
)</f>
        <v/>
      </c>
      <c r="E24" s="312" t="str">
        <f t="array" ref="E24">IF(A24="","",
  COUNTIF(
    INDEX('Attendance Report Form'!$E$16:$AI$287,
      SMALL(
        IF(ISNUMBER(SEARCH("C",'Attendance Report Form'!$C$16:$C$287)),
           ROW('Attendance Report Form'!$C$16:$C$287)-ROW('Attendance Report Form'!$C$16)+1),
        ROW(B12)
      ),
    0),
  "P")
)</f>
        <v/>
      </c>
      <c r="F24" s="312" t="str">
        <f t="array" ref="F24">IF(A24="","",
  COUNTIF(
    INDEX('Attendance Report Form'!$E$16:$AI$287,
      SMALL(
        IF(ISNUMBER(SEARCH("C",'Attendance Report Form'!$C$16:$C$287)),
           ROW('Attendance Report Form'!$C$16:$C$287)-ROW('Attendance Report Form'!$C$16)+1),
        ROW(B12)
      ),
    0),
  "FP")
)</f>
        <v/>
      </c>
      <c r="G24" s="312" t="str">
        <f t="array" ref="G24">IF(A24="","",
  COUNTIF(
    INDEX('Attendance Report Form'!$E$16:$AI$287,
      SMALL(
        IF(ISNUMBER(SEARCH("C",'Attendance Report Form'!$C$16:$C$287)),
           ROW('Attendance Report Form'!$C$16:$C$287)-ROW('Attendance Report Form'!$C$16)+1),
        ROW(B12)
      ),
    0),
  "SI")
)</f>
        <v/>
      </c>
      <c r="H24" s="312" t="str">
        <f t="array" ref="H24">IF(A24="","",
  COUNTIF(
    INDEX('Attendance Report Form'!$E$16:$AI$287,
      SMALL(
        IF(ISNUMBER(SEARCH("C",'Attendance Report Form'!$C$16:$C$287)),
           ROW('Attendance Report Form'!$C$16:$C$287)-ROW('Attendance Report Form'!$C$16)+1),
        ROW(B12)
      ),
    0),
  "N")
)</f>
        <v/>
      </c>
      <c r="I24" s="309"/>
      <c r="J24" s="298"/>
      <c r="K24" s="299"/>
      <c r="L24" s="299"/>
      <c r="M24" s="299"/>
      <c r="N24" s="299"/>
      <c r="O24" s="300"/>
      <c r="P24" s="301"/>
      <c r="Q24" s="302"/>
      <c r="R24" s="300"/>
      <c r="S24" s="303"/>
    </row>
    <row r="25" spans="1:24" ht="33" customHeight="1" x14ac:dyDescent="0.3">
      <c r="A25" s="312" t="str">
        <f t="array" ref="A25">IFERROR(INDEX('Attendance Report Form'!$B$16:$B$287,SMALL(IF(ISNUMBER(SEARCH("C",'Attendance Report Form'!$C$16:$C$287)),ROW('Attendance Report Form'!$B$16:$B$287)-ROW('Attendance Report Form'!$B$16)+1),ROW(A13))),"")</f>
        <v/>
      </c>
      <c r="B25" s="313"/>
      <c r="C25" s="312" t="str">
        <f t="array" ref="C25">IFERROR(
  INDEX('Attendance Report Form'!$D$16:$D$287,
    SMALL(
      IF(ISNUMBER(SEARCH("C",'Attendance Report Form'!$C$16:$C$287)),
         ROW('Attendance Report Form'!$C$16:$C$287)-ROW('Attendance Report Form'!$C$16)+1),
      ROW(A13)
    )
  ),
"")</f>
        <v/>
      </c>
      <c r="D25" s="312" t="str" cm="1">
        <f t="array" ref="D25">IF(A25="","",
  COUNTIF(
    INDEX('Attendance Report Form'!$E$16:$AI$287,
      SMALL(
        IF(ISNUMBER(SEARCH("C",'Attendance Report Form'!$C$16:$C$287)),
           ROW('Attendance Report Form'!$C$16:$C$287)-ROW('Attendance Report Form'!$C$16)+1),
        ROW(A13)
      ),
    0),
  "F")
)</f>
        <v/>
      </c>
      <c r="E25" s="312" t="str">
        <f t="array" ref="E25">IF(A25="","",
  COUNTIF(
    INDEX('Attendance Report Form'!$E$16:$AI$287,
      SMALL(
        IF(ISNUMBER(SEARCH("C",'Attendance Report Form'!$C$16:$C$287)),
           ROW('Attendance Report Form'!$C$16:$C$287)-ROW('Attendance Report Form'!$C$16)+1),
        ROW(B13)
      ),
    0),
  "P")
)</f>
        <v/>
      </c>
      <c r="F25" s="312" t="str">
        <f t="array" ref="F25">IF(A25="","",
  COUNTIF(
    INDEX('Attendance Report Form'!$E$16:$AI$287,
      SMALL(
        IF(ISNUMBER(SEARCH("C",'Attendance Report Form'!$C$16:$C$287)),
           ROW('Attendance Report Form'!$C$16:$C$287)-ROW('Attendance Report Form'!$C$16)+1),
        ROW(B13)
      ),
    0),
  "FP")
)</f>
        <v/>
      </c>
      <c r="G25" s="312" t="str">
        <f t="array" ref="G25">IF(A25="","",
  COUNTIF(
    INDEX('Attendance Report Form'!$E$16:$AI$287,
      SMALL(
        IF(ISNUMBER(SEARCH("C",'Attendance Report Form'!$C$16:$C$287)),
           ROW('Attendance Report Form'!$C$16:$C$287)-ROW('Attendance Report Form'!$C$16)+1),
        ROW(B13)
      ),
    0),
  "SI")
)</f>
        <v/>
      </c>
      <c r="H25" s="312" t="str">
        <f t="array" ref="H25">IF(A25="","",
  COUNTIF(
    INDEX('Attendance Report Form'!$E$16:$AI$287,
      SMALL(
        IF(ISNUMBER(SEARCH("C",'Attendance Report Form'!$C$16:$C$287)),
           ROW('Attendance Report Form'!$C$16:$C$287)-ROW('Attendance Report Form'!$C$16)+1),
        ROW(B13)
      ),
    0),
  "N")
)</f>
        <v/>
      </c>
      <c r="I25" s="309"/>
      <c r="J25" s="298"/>
      <c r="K25" s="299"/>
      <c r="L25" s="299"/>
      <c r="M25" s="299"/>
      <c r="N25" s="299"/>
      <c r="O25" s="300"/>
      <c r="P25" s="301"/>
      <c r="Q25" s="302"/>
      <c r="R25" s="300"/>
      <c r="S25" s="303"/>
    </row>
    <row r="26" spans="1:24" ht="33" customHeight="1" x14ac:dyDescent="0.3">
      <c r="A26" s="312" t="str">
        <f t="array" ref="A26">IFERROR(INDEX('Attendance Report Form'!$B$16:$B$287,SMALL(IF(ISNUMBER(SEARCH("C",'Attendance Report Form'!$C$16:$C$287)),ROW('Attendance Report Form'!$B$16:$B$287)-ROW('Attendance Report Form'!$B$16)+1),ROW(A14))),"")</f>
        <v/>
      </c>
      <c r="B26" s="313"/>
      <c r="C26" s="312" t="str">
        <f t="array" ref="C26">IFERROR(
  INDEX('Attendance Report Form'!$D$16:$D$287,
    SMALL(
      IF(ISNUMBER(SEARCH("C",'Attendance Report Form'!$C$16:$C$287)),
         ROW('Attendance Report Form'!$C$16:$C$287)-ROW('Attendance Report Form'!$C$16)+1),
      ROW(A14)
    )
  ),
"")</f>
        <v/>
      </c>
      <c r="D26" s="312" t="str" cm="1">
        <f t="array" ref="D26">IF(A26="","",
  COUNTIF(
    INDEX('Attendance Report Form'!$E$16:$AI$287,
      SMALL(
        IF(ISNUMBER(SEARCH("C",'Attendance Report Form'!$C$16:$C$287)),
           ROW('Attendance Report Form'!$C$16:$C$287)-ROW('Attendance Report Form'!$C$16)+1),
        ROW(A14)
      ),
    0),
  "F")
)</f>
        <v/>
      </c>
      <c r="E26" s="312" t="str">
        <f t="array" ref="E26">IF(A26="","",
  COUNTIF(
    INDEX('Attendance Report Form'!$E$16:$AI$287,
      SMALL(
        IF(ISNUMBER(SEARCH("C",'Attendance Report Form'!$C$16:$C$287)),
           ROW('Attendance Report Form'!$C$16:$C$287)-ROW('Attendance Report Form'!$C$16)+1),
        ROW(B14)
      ),
    0),
  "P")
)</f>
        <v/>
      </c>
      <c r="F26" s="312" t="str">
        <f t="array" ref="F26">IF(A26="","",
  COUNTIF(
    INDEX('Attendance Report Form'!$E$16:$AI$287,
      SMALL(
        IF(ISNUMBER(SEARCH("C",'Attendance Report Form'!$C$16:$C$287)),
           ROW('Attendance Report Form'!$C$16:$C$287)-ROW('Attendance Report Form'!$C$16)+1),
        ROW(B14)
      ),
    0),
  "FP")
)</f>
        <v/>
      </c>
      <c r="G26" s="312" t="str">
        <f t="array" ref="G26">IF(A26="","",
  COUNTIF(
    INDEX('Attendance Report Form'!$E$16:$AI$287,
      SMALL(
        IF(ISNUMBER(SEARCH("C",'Attendance Report Form'!$C$16:$C$287)),
           ROW('Attendance Report Form'!$C$16:$C$287)-ROW('Attendance Report Form'!$C$16)+1),
        ROW(B14)
      ),
    0),
  "SI")
)</f>
        <v/>
      </c>
      <c r="H26" s="312" t="str">
        <f t="array" ref="H26">IF(A26="","",
  COUNTIF(
    INDEX('Attendance Report Form'!$E$16:$AI$287,
      SMALL(
        IF(ISNUMBER(SEARCH("C",'Attendance Report Form'!$C$16:$C$287)),
           ROW('Attendance Report Form'!$C$16:$C$287)-ROW('Attendance Report Form'!$C$16)+1),
        ROW(B14)
      ),
    0),
  "N")
)</f>
        <v/>
      </c>
      <c r="I26" s="309"/>
      <c r="J26" s="298"/>
      <c r="K26" s="299"/>
      <c r="L26" s="299"/>
      <c r="M26" s="299"/>
      <c r="N26" s="299"/>
      <c r="O26" s="300"/>
      <c r="P26" s="301"/>
      <c r="Q26" s="302"/>
      <c r="R26" s="300"/>
      <c r="S26" s="303"/>
    </row>
    <row r="27" spans="1:24" ht="33" customHeight="1" thickBot="1" x14ac:dyDescent="0.35">
      <c r="A27" s="312" t="str">
        <f t="array" ref="A27">IFERROR(INDEX('Attendance Report Form'!$B$16:$B$287,SMALL(IF(ISNUMBER(SEARCH("C",'Attendance Report Form'!$C$16:$C$287)),ROW('Attendance Report Form'!$B$16:$B$287)-ROW('Attendance Report Form'!$B$16)+1),ROW(A15))),"")</f>
        <v/>
      </c>
      <c r="B27" s="313"/>
      <c r="C27" s="312" t="str">
        <f t="array" ref="C27">IFERROR(
  INDEX('Attendance Report Form'!$D$16:$D$287,
    SMALL(
      IF(ISNUMBER(SEARCH("C",'Attendance Report Form'!$C$16:$C$287)),
         ROW('Attendance Report Form'!$C$16:$C$287)-ROW('Attendance Report Form'!$C$16)+1),
      ROW(A15)
    )
  ),
"")</f>
        <v/>
      </c>
      <c r="D27" s="312" t="str" cm="1">
        <f t="array" ref="D27">IF(A27="","",
  COUNTIF(
    INDEX('Attendance Report Form'!$E$16:$AI$287,
      SMALL(
        IF(ISNUMBER(SEARCH("C",'Attendance Report Form'!$C$16:$C$287)),
           ROW('Attendance Report Form'!$C$16:$C$287)-ROW('Attendance Report Form'!$C$16)+1),
        ROW(A15)
      ),
    0),
  "F")
)</f>
        <v/>
      </c>
      <c r="E27" s="312" t="str">
        <f t="array" ref="E27">IF(A27="","",
  COUNTIF(
    INDEX('Attendance Report Form'!$E$16:$AI$287,
      SMALL(
        IF(ISNUMBER(SEARCH("C",'Attendance Report Form'!$C$16:$C$287)),
           ROW('Attendance Report Form'!$C$16:$C$287)-ROW('Attendance Report Form'!$C$16)+1),
        ROW(B15)
      ),
    0),
  "P")
)</f>
        <v/>
      </c>
      <c r="F27" s="312" t="str">
        <f t="array" ref="F27">IF(A27="","",
  COUNTIF(
    INDEX('Attendance Report Form'!$E$16:$AI$287,
      SMALL(
        IF(ISNUMBER(SEARCH("C",'Attendance Report Form'!$C$16:$C$287)),
           ROW('Attendance Report Form'!$C$16:$C$287)-ROW('Attendance Report Form'!$C$16)+1),
        ROW(B15)
      ),
    0),
  "FP")
)</f>
        <v/>
      </c>
      <c r="G27" s="312" t="str">
        <f t="array" ref="G27">IF(A27="","",
  COUNTIF(
    INDEX('Attendance Report Form'!$E$16:$AI$287,
      SMALL(
        IF(ISNUMBER(SEARCH("C",'Attendance Report Form'!$C$16:$C$287)),
           ROW('Attendance Report Form'!$C$16:$C$287)-ROW('Attendance Report Form'!$C$16)+1),
        ROW(B15)
      ),
    0),
  "SI")
)</f>
        <v/>
      </c>
      <c r="H27" s="312" t="str">
        <f t="array" ref="H27">IF(A27="","",
  COUNTIF(
    INDEX('Attendance Report Form'!$E$16:$AI$287,
      SMALL(
        IF(ISNUMBER(SEARCH("C",'Attendance Report Form'!$C$16:$C$287)),
           ROW('Attendance Report Form'!$C$16:$C$287)-ROW('Attendance Report Form'!$C$16)+1),
        ROW(B15)
      ),
    0),
  "N")
)</f>
        <v/>
      </c>
      <c r="I27" s="309"/>
      <c r="J27" s="304"/>
      <c r="K27" s="305"/>
      <c r="L27" s="305"/>
      <c r="M27" s="305"/>
      <c r="N27" s="305"/>
      <c r="O27" s="306"/>
      <c r="P27" s="307"/>
      <c r="Q27" s="308"/>
      <c r="R27" s="306"/>
      <c r="S27" s="303"/>
    </row>
    <row r="28" spans="1:24" ht="48" customHeight="1" x14ac:dyDescent="0.25">
      <c r="A28" s="594" t="s">
        <v>406</v>
      </c>
      <c r="B28" s="594"/>
      <c r="C28" s="594"/>
      <c r="D28" s="594"/>
      <c r="E28" s="594"/>
      <c r="F28" s="594"/>
      <c r="G28" s="594"/>
      <c r="H28" s="594"/>
      <c r="I28" s="594"/>
      <c r="J28" s="202"/>
      <c r="K28" s="202"/>
      <c r="L28" s="202"/>
      <c r="M28" s="203"/>
      <c r="N28" s="203"/>
      <c r="O28" s="196"/>
      <c r="P28" s="196"/>
      <c r="Q28" s="202"/>
    </row>
    <row r="29" spans="1:24" x14ac:dyDescent="0.25">
      <c r="A29" s="196"/>
      <c r="B29" s="196"/>
      <c r="C29" s="196"/>
      <c r="D29" s="196"/>
      <c r="E29" s="196"/>
      <c r="F29" s="196"/>
      <c r="G29" s="196"/>
      <c r="H29" s="196"/>
      <c r="I29" s="196"/>
      <c r="J29" s="196"/>
      <c r="K29" s="196"/>
      <c r="L29" s="196"/>
      <c r="M29" s="196"/>
      <c r="N29" s="196"/>
      <c r="O29" s="196"/>
      <c r="P29" s="196"/>
      <c r="Q29" s="196"/>
      <c r="V29" s="45"/>
      <c r="W29" s="45"/>
      <c r="X29" s="45"/>
    </row>
    <row r="30" spans="1:24" ht="20.25" customHeight="1" x14ac:dyDescent="0.25">
      <c r="A30" s="196" t="s">
        <v>415</v>
      </c>
      <c r="B30" s="196"/>
      <c r="C30" s="196"/>
      <c r="D30" s="196"/>
      <c r="F30" s="196" t="s">
        <v>416</v>
      </c>
      <c r="G30" s="196"/>
      <c r="H30" s="196"/>
      <c r="I30" s="196"/>
      <c r="J30" s="196"/>
      <c r="K30" s="196"/>
      <c r="L30" s="196"/>
      <c r="M30" s="196"/>
      <c r="N30" s="196" t="s">
        <v>410</v>
      </c>
      <c r="O30" s="196"/>
      <c r="P30" s="196"/>
      <c r="Q30" s="196"/>
    </row>
    <row r="31" spans="1:24" ht="18" customHeight="1" thickBot="1" x14ac:dyDescent="0.35">
      <c r="A31" s="207" t="s">
        <v>408</v>
      </c>
      <c r="B31" s="205"/>
      <c r="C31" s="205"/>
      <c r="D31" s="205"/>
      <c r="F31" s="207" t="s">
        <v>409</v>
      </c>
      <c r="G31" s="207"/>
      <c r="H31" s="205"/>
      <c r="I31" s="205"/>
      <c r="J31" s="205"/>
      <c r="K31" s="205"/>
      <c r="L31" s="205"/>
      <c r="M31" s="205"/>
      <c r="N31" s="207" t="s">
        <v>389</v>
      </c>
      <c r="O31" s="205"/>
      <c r="P31" s="196"/>
      <c r="Q31" s="196"/>
    </row>
    <row r="32" spans="1:24" ht="17.25" customHeight="1" x14ac:dyDescent="0.3">
      <c r="A32" s="386" t="s">
        <v>580</v>
      </c>
      <c r="B32" s="375"/>
      <c r="C32" s="375"/>
      <c r="D32" s="375"/>
      <c r="E32" s="347"/>
      <c r="F32" s="375"/>
      <c r="G32" s="375"/>
      <c r="H32" s="375"/>
      <c r="I32" s="375"/>
      <c r="J32" s="375"/>
      <c r="K32" s="375"/>
      <c r="L32" s="375"/>
      <c r="M32" s="375"/>
      <c r="N32" s="375"/>
      <c r="O32" s="375"/>
      <c r="P32" s="376"/>
      <c r="Q32" s="376"/>
      <c r="R32" s="347"/>
      <c r="S32" s="377"/>
    </row>
    <row r="33" spans="1:35" ht="17.25" customHeight="1" x14ac:dyDescent="0.3">
      <c r="A33" s="378"/>
      <c r="B33" s="373"/>
      <c r="C33" s="373"/>
      <c r="D33" s="373"/>
      <c r="E33" s="349"/>
      <c r="F33" s="373"/>
      <c r="G33" s="373"/>
      <c r="H33" s="373"/>
      <c r="I33" s="373"/>
      <c r="J33" s="373"/>
      <c r="K33" s="373"/>
      <c r="L33" s="373"/>
      <c r="M33" s="373"/>
      <c r="N33" s="373"/>
      <c r="O33" s="373"/>
      <c r="P33" s="374"/>
      <c r="Q33" s="374"/>
      <c r="R33" s="349"/>
      <c r="S33" s="379"/>
    </row>
    <row r="34" spans="1:35" ht="16.2" thickBot="1" x14ac:dyDescent="0.35">
      <c r="A34" s="380"/>
      <c r="B34" s="381"/>
      <c r="C34" s="381"/>
      <c r="D34" s="381"/>
      <c r="E34" s="382"/>
      <c r="F34" s="383"/>
      <c r="G34" s="383"/>
      <c r="H34" s="381"/>
      <c r="I34" s="381"/>
      <c r="J34" s="381"/>
      <c r="K34" s="381"/>
      <c r="L34" s="381"/>
      <c r="M34" s="381"/>
      <c r="N34" s="383"/>
      <c r="O34" s="381"/>
      <c r="P34" s="384"/>
      <c r="Q34" s="384"/>
      <c r="R34" s="382"/>
      <c r="S34" s="385"/>
    </row>
    <row r="35" spans="1:35" ht="20.399999999999999" x14ac:dyDescent="0.35">
      <c r="A35" s="591" t="s">
        <v>396</v>
      </c>
      <c r="B35" s="591"/>
      <c r="C35" s="591"/>
      <c r="D35" s="591"/>
      <c r="E35" s="591"/>
      <c r="F35" s="591"/>
      <c r="G35" s="591"/>
      <c r="H35" s="591"/>
      <c r="I35" s="591"/>
      <c r="J35" s="591"/>
      <c r="K35" s="591"/>
      <c r="L35" s="591"/>
      <c r="M35" s="591"/>
      <c r="N35" s="591"/>
      <c r="O35" s="591"/>
      <c r="P35" s="591"/>
      <c r="Q35" s="591"/>
      <c r="R35" s="591"/>
      <c r="S35" s="591"/>
      <c r="T35" s="195"/>
      <c r="U35" s="195"/>
      <c r="V35" s="195"/>
      <c r="W35" s="195"/>
      <c r="X35" s="193"/>
      <c r="Y35" s="193"/>
      <c r="Z35" s="193"/>
      <c r="AA35" s="193"/>
      <c r="AB35" s="193"/>
      <c r="AC35" s="193"/>
      <c r="AD35" s="193"/>
      <c r="AE35" s="193"/>
      <c r="AF35" s="193"/>
      <c r="AG35" s="193"/>
      <c r="AH35" s="193"/>
      <c r="AI35" s="193"/>
    </row>
    <row r="36" spans="1:35" ht="20.399999999999999" x14ac:dyDescent="0.35">
      <c r="A36" s="591" t="s">
        <v>425</v>
      </c>
      <c r="B36" s="591"/>
      <c r="C36" s="591"/>
      <c r="D36" s="591"/>
      <c r="E36" s="591"/>
      <c r="F36" s="591"/>
      <c r="G36" s="591"/>
      <c r="H36" s="591"/>
      <c r="I36" s="591"/>
      <c r="J36" s="591"/>
      <c r="K36" s="591"/>
      <c r="L36" s="591"/>
      <c r="M36" s="591"/>
      <c r="N36" s="591"/>
      <c r="O36" s="591"/>
      <c r="P36" s="591"/>
      <c r="Q36" s="591"/>
      <c r="R36" s="591"/>
      <c r="S36" s="591"/>
      <c r="T36" s="195"/>
      <c r="U36" s="195"/>
      <c r="V36" s="195"/>
      <c r="W36" s="195"/>
      <c r="X36" s="193"/>
      <c r="Y36" s="193"/>
      <c r="Z36" s="193"/>
      <c r="AA36" s="193"/>
      <c r="AB36" s="193"/>
      <c r="AC36" s="193"/>
      <c r="AD36" s="193"/>
      <c r="AE36" s="193"/>
      <c r="AF36" s="193"/>
      <c r="AG36" s="193"/>
      <c r="AH36" s="193"/>
      <c r="AI36" s="193"/>
    </row>
    <row r="37" spans="1:35" ht="20.399999999999999" x14ac:dyDescent="0.35">
      <c r="A37" s="591" t="s">
        <v>397</v>
      </c>
      <c r="B37" s="591"/>
      <c r="C37" s="591"/>
      <c r="D37" s="591"/>
      <c r="E37" s="591"/>
      <c r="F37" s="591"/>
      <c r="G37" s="591"/>
      <c r="H37" s="591"/>
      <c r="I37" s="591"/>
      <c r="J37" s="591"/>
      <c r="K37" s="591"/>
      <c r="L37" s="591"/>
      <c r="M37" s="591"/>
      <c r="N37" s="591"/>
      <c r="O37" s="591"/>
      <c r="P37" s="591"/>
      <c r="Q37" s="591"/>
      <c r="R37" s="591"/>
      <c r="S37" s="591"/>
      <c r="T37" s="195"/>
      <c r="U37" s="195"/>
      <c r="V37" s="195"/>
      <c r="W37" s="195"/>
      <c r="X37" s="193"/>
      <c r="Y37" s="193"/>
      <c r="Z37" s="193"/>
      <c r="AA37" s="193"/>
      <c r="AB37" s="193"/>
      <c r="AC37" s="193"/>
      <c r="AD37" s="193"/>
      <c r="AE37" s="193"/>
      <c r="AF37" s="193"/>
      <c r="AG37" s="193"/>
      <c r="AH37" s="193"/>
      <c r="AI37" s="193"/>
    </row>
    <row r="38" spans="1:35" ht="21" x14ac:dyDescent="0.4">
      <c r="A38" s="204"/>
      <c r="B38" s="204"/>
      <c r="C38" s="204"/>
      <c r="D38" s="204"/>
      <c r="E38" s="204"/>
      <c r="F38" s="204"/>
      <c r="G38" s="204"/>
      <c r="H38" s="204"/>
      <c r="I38" s="204"/>
      <c r="J38" s="196"/>
      <c r="K38" s="196"/>
      <c r="L38" s="196"/>
      <c r="M38" s="196"/>
      <c r="N38" s="196"/>
      <c r="O38" s="196"/>
      <c r="P38" s="196"/>
      <c r="Q38" s="196"/>
      <c r="R38" s="196"/>
      <c r="S38" s="196"/>
    </row>
    <row r="39" spans="1:35" ht="20.399999999999999" x14ac:dyDescent="0.35">
      <c r="A39" s="591" t="s">
        <v>398</v>
      </c>
      <c r="B39" s="591"/>
      <c r="C39" s="591"/>
      <c r="D39" s="591"/>
      <c r="E39" s="591"/>
      <c r="F39" s="591"/>
      <c r="G39" s="591"/>
      <c r="H39" s="591"/>
      <c r="I39" s="591"/>
      <c r="J39" s="591"/>
      <c r="K39" s="591"/>
      <c r="L39" s="591"/>
      <c r="M39" s="591"/>
      <c r="N39" s="591"/>
      <c r="O39" s="591"/>
      <c r="P39" s="591"/>
      <c r="Q39" s="591"/>
      <c r="R39" s="591"/>
      <c r="S39" s="591"/>
      <c r="T39" s="195"/>
      <c r="U39" s="195"/>
      <c r="V39" s="195"/>
      <c r="W39" s="195"/>
      <c r="X39" s="193"/>
      <c r="Y39" s="193"/>
      <c r="Z39" s="193"/>
      <c r="AA39" s="193"/>
      <c r="AB39" s="193"/>
      <c r="AC39" s="193"/>
      <c r="AD39" s="193"/>
      <c r="AE39" s="193"/>
      <c r="AF39" s="193"/>
      <c r="AG39" s="193"/>
      <c r="AH39" s="193"/>
      <c r="AI39" s="193"/>
    </row>
    <row r="40" spans="1:35" ht="12" customHeight="1" x14ac:dyDescent="0.35">
      <c r="A40" s="206"/>
      <c r="B40" s="206"/>
      <c r="C40" s="206"/>
      <c r="D40" s="206"/>
      <c r="E40" s="206"/>
      <c r="F40" s="206"/>
      <c r="G40" s="206"/>
      <c r="H40" s="206"/>
      <c r="I40" s="206"/>
      <c r="J40" s="206"/>
      <c r="K40" s="206"/>
      <c r="L40" s="206"/>
      <c r="M40" s="206"/>
      <c r="N40" s="206"/>
      <c r="O40" s="206"/>
      <c r="P40" s="206"/>
      <c r="Q40" s="206"/>
      <c r="R40" s="206"/>
      <c r="S40" s="206"/>
      <c r="T40" s="195"/>
      <c r="U40" s="195"/>
      <c r="V40" s="195"/>
      <c r="W40" s="195"/>
      <c r="X40" s="193"/>
      <c r="Y40" s="193"/>
      <c r="Z40" s="193"/>
      <c r="AA40" s="193"/>
      <c r="AB40" s="193"/>
      <c r="AC40" s="193"/>
      <c r="AD40" s="193"/>
      <c r="AE40" s="193"/>
      <c r="AF40" s="193"/>
      <c r="AG40" s="193"/>
      <c r="AH40" s="193"/>
      <c r="AI40" s="193"/>
    </row>
    <row r="41" spans="1:35" ht="15.6" x14ac:dyDescent="0.3">
      <c r="A41" s="205" t="s">
        <v>426</v>
      </c>
      <c r="B41" s="205"/>
      <c r="C41" s="205"/>
      <c r="D41" s="592">
        <f>'Attendance Report Form'!$AD$10</f>
        <v>46023</v>
      </c>
      <c r="E41" s="592"/>
      <c r="F41" s="592"/>
      <c r="G41" s="592"/>
      <c r="H41" s="592"/>
      <c r="I41" s="592"/>
      <c r="J41" s="196"/>
      <c r="K41" s="196"/>
      <c r="L41" s="196"/>
      <c r="M41" s="196"/>
      <c r="N41" s="196"/>
      <c r="O41" s="593" t="s">
        <v>553</v>
      </c>
      <c r="P41" s="593"/>
      <c r="Q41" s="205">
        <f>'Attendance Report Form'!$AD$9</f>
        <v>0</v>
      </c>
      <c r="R41" s="205"/>
      <c r="S41" s="205"/>
    </row>
    <row r="42" spans="1:35" ht="15.6" x14ac:dyDescent="0.3">
      <c r="J42" s="205"/>
      <c r="K42" s="205"/>
      <c r="O42" s="593" t="s">
        <v>510</v>
      </c>
      <c r="P42" s="593"/>
      <c r="Q42" s="205">
        <f>'Attendance Report Form'!$AI$9</f>
        <v>0</v>
      </c>
    </row>
    <row r="43" spans="1:35" ht="15.6" x14ac:dyDescent="0.3">
      <c r="A43" s="205" t="s">
        <v>428</v>
      </c>
      <c r="B43" s="205">
        <f>'Attendance Report Form'!$C$9</f>
        <v>0</v>
      </c>
      <c r="C43" s="205"/>
      <c r="D43" s="205"/>
      <c r="E43" s="205"/>
      <c r="F43" s="205"/>
      <c r="G43" s="205"/>
      <c r="H43" s="205"/>
      <c r="I43" s="205"/>
      <c r="J43" s="205"/>
      <c r="K43" s="205"/>
      <c r="L43" s="205"/>
      <c r="M43" s="205"/>
      <c r="N43" s="205"/>
      <c r="O43" s="205"/>
      <c r="P43" s="205"/>
      <c r="Q43" s="197"/>
      <c r="R43" s="197"/>
      <c r="S43" s="197"/>
      <c r="T43" s="194"/>
    </row>
    <row r="44" spans="1:35" ht="16.2" thickBot="1" x14ac:dyDescent="0.35">
      <c r="A44" s="205" t="s">
        <v>427</v>
      </c>
      <c r="B44" s="205">
        <f>IF('Attendance Report Form'!$AD$11 &lt;&gt; "", 'Attendance Report Form'!$AD$11, "")</f>
        <v>0</v>
      </c>
      <c r="C44" s="205"/>
      <c r="D44" s="205"/>
      <c r="E44" s="205"/>
      <c r="F44" s="205"/>
      <c r="G44" s="205"/>
      <c r="H44" s="205"/>
      <c r="I44" s="205"/>
      <c r="J44" s="205"/>
      <c r="K44" s="205"/>
      <c r="L44" s="205"/>
      <c r="M44" s="205"/>
      <c r="N44" s="205"/>
      <c r="O44" s="205"/>
      <c r="P44" s="205"/>
      <c r="Q44" s="197"/>
      <c r="R44" s="197"/>
      <c r="S44" s="197"/>
      <c r="T44" s="194"/>
    </row>
    <row r="45" spans="1:35" ht="16.2" thickBot="1" x14ac:dyDescent="0.35">
      <c r="A45" s="196"/>
      <c r="B45" s="196"/>
      <c r="C45" s="196"/>
      <c r="D45" s="196"/>
      <c r="E45" s="196"/>
      <c r="F45" s="196"/>
      <c r="G45" s="196"/>
      <c r="H45" s="196"/>
      <c r="I45" s="196"/>
      <c r="J45" s="588" t="s">
        <v>407</v>
      </c>
      <c r="K45" s="589"/>
      <c r="L45" s="589"/>
      <c r="M45" s="589"/>
      <c r="N45" s="589"/>
      <c r="O45" s="589"/>
      <c r="P45" s="589"/>
      <c r="Q45" s="589"/>
      <c r="R45" s="589"/>
      <c r="S45" s="590"/>
      <c r="T45" s="192"/>
      <c r="U45" s="192"/>
      <c r="V45" s="192"/>
      <c r="W45" s="192"/>
      <c r="X45" s="192"/>
      <c r="Y45" s="192"/>
      <c r="Z45" s="192"/>
      <c r="AA45" s="192"/>
      <c r="AB45" s="192"/>
      <c r="AC45" s="192"/>
      <c r="AD45" s="192"/>
    </row>
    <row r="46" spans="1:35" ht="31.2" x14ac:dyDescent="0.3">
      <c r="A46" s="198" t="s">
        <v>400</v>
      </c>
      <c r="B46" s="294" t="s">
        <v>399</v>
      </c>
      <c r="C46" s="198" t="s">
        <v>579</v>
      </c>
      <c r="D46" s="198" t="s">
        <v>2</v>
      </c>
      <c r="E46" s="198" t="s">
        <v>145</v>
      </c>
      <c r="F46" s="198" t="s">
        <v>453</v>
      </c>
      <c r="G46" s="198" t="s">
        <v>418</v>
      </c>
      <c r="H46" s="198" t="s">
        <v>152</v>
      </c>
      <c r="I46" s="284" t="s">
        <v>401</v>
      </c>
      <c r="J46" s="199" t="s">
        <v>412</v>
      </c>
      <c r="K46" s="200" t="s">
        <v>413</v>
      </c>
      <c r="L46" s="201" t="s">
        <v>414</v>
      </c>
      <c r="M46" s="200" t="s">
        <v>402</v>
      </c>
      <c r="N46" s="201" t="s">
        <v>403</v>
      </c>
      <c r="O46" s="208" t="s">
        <v>417</v>
      </c>
      <c r="P46" s="209" t="s">
        <v>404</v>
      </c>
      <c r="Q46" s="295" t="s">
        <v>411</v>
      </c>
      <c r="R46" s="208" t="s">
        <v>405</v>
      </c>
      <c r="S46" s="209" t="s">
        <v>368</v>
      </c>
    </row>
    <row r="47" spans="1:35" ht="33" customHeight="1" x14ac:dyDescent="0.3">
      <c r="A47" s="312" t="str" cm="1">
        <f t="array" ref="A47">IFERROR(INDEX('Attendance Report Form'!$B$16:$B$287,SMALL(IF(ISNUMBER(SEARCH("C",'Attendance Report Form'!$C$16:$C$287)),ROW('Attendance Report Form'!$B$16:$B$287)-ROW('Attendance Report Form'!$B$16)+1),ROW(A16))),"")</f>
        <v/>
      </c>
      <c r="B47" s="313"/>
      <c r="C47" s="312" t="str" cm="1">
        <f t="array" ref="C47">IFERROR(
  INDEX('Attendance Report Form'!$D$16:$D$287,
    SMALL(
      IF(ISNUMBER(SEARCH("C",'Attendance Report Form'!$C$16:$C$287)),
         ROW('Attendance Report Form'!$C$16:$C$287)-ROW('Attendance Report Form'!$C$16)+1),
      ROW(A16)
    )
  ),
"")</f>
        <v/>
      </c>
      <c r="D47" s="312" t="str" cm="1">
        <f t="array" ref="D47">IF(A47="","",
  COUNTIF(
    INDEX('Attendance Report Form'!$E$16:$AI$287,
      SMALL(
        IF(ISNUMBER(SEARCH("C",'Attendance Report Form'!$C$16:$C$287)),
           ROW('Attendance Report Form'!$C$16:$C$287)-ROW('Attendance Report Form'!$C$16)+1),
        ROW(A16)
      ),
    0),
  "F")
)</f>
        <v/>
      </c>
      <c r="E47" s="312" t="str" cm="1">
        <f t="array" ref="E47">IF(A47="","",
  COUNTIF(
    INDEX('Attendance Report Form'!$E$16:$AI$287,
      SMALL(
        IF(ISNUMBER(SEARCH("C",'Attendance Report Form'!$C$16:$C$287)),
           ROW('Attendance Report Form'!$C$16:$C$287)-ROW('Attendance Report Form'!$C$16)+1),
        ROW(A16)
      ),
    0),
  "P")
)</f>
        <v/>
      </c>
      <c r="F47" s="312" t="str" cm="1">
        <f t="array" ref="F47">IF(A47="","",
  COUNTIF(
    INDEX('Attendance Report Form'!$E$16:$AI$287,
      SMALL(
        IF(ISNUMBER(SEARCH("C",'Attendance Report Form'!$C$16:$C$287)),
           ROW('Attendance Report Form'!$C$16:$C$287)-ROW('Attendance Report Form'!$C$16)+1),
        ROW(A16)
      ),
    0),
  "FP")
)</f>
        <v/>
      </c>
      <c r="G47" s="312" t="str" cm="1">
        <f t="array" ref="G47">IF(A47="","",
  COUNTIF(
    INDEX('Attendance Report Form'!$E$16:$AI$287,
      SMALL(
        IF(ISNUMBER(SEARCH("C",'Attendance Report Form'!$C$16:$C$287)),
           ROW('Attendance Report Form'!$C$16:$C$287)-ROW('Attendance Report Form'!$C$16)+1),
        ROW(A16)
      ),
    0),
  "SI")
)</f>
        <v/>
      </c>
      <c r="H47" s="312" t="str" cm="1">
        <f t="array" ref="H47">IF(A47="","",
  COUNTIF(
    INDEX('Attendance Report Form'!$E$16:$AI$287,
      SMALL(
        IF(ISNUMBER(SEARCH("C",'Attendance Report Form'!$C$16:$C$287)),
           ROW('Attendance Report Form'!$C$16:$C$287)-ROW('Attendance Report Form'!$C$16)+1),
        ROW(A16)
      ),
    0),
  "N")
)</f>
        <v/>
      </c>
      <c r="I47" s="309"/>
      <c r="J47" s="298"/>
      <c r="K47" s="299"/>
      <c r="L47" s="299"/>
      <c r="M47" s="299"/>
      <c r="N47" s="299"/>
      <c r="O47" s="300"/>
      <c r="P47" s="301"/>
      <c r="Q47" s="302"/>
      <c r="R47" s="300"/>
      <c r="S47" s="303"/>
    </row>
    <row r="48" spans="1:35" ht="33" customHeight="1" x14ac:dyDescent="0.3">
      <c r="A48" s="312" t="str" cm="1">
        <f t="array" ref="A48">IFERROR(INDEX('Attendance Report Form'!$B$16:$B$287,SMALL(IF(ISNUMBER(SEARCH("C",'Attendance Report Form'!$C$16:$C$287)),ROW('Attendance Report Form'!$B$16:$B$287)-ROW('Attendance Report Form'!$B$16)+1),ROW(A17))),"")</f>
        <v/>
      </c>
      <c r="B48" s="313"/>
      <c r="C48" s="312" t="str" cm="1">
        <f t="array" ref="C48">IFERROR(
  INDEX('Attendance Report Form'!$D$16:$D$287,
    SMALL(
      IF(ISNUMBER(SEARCH("C",'Attendance Report Form'!$C$16:$C$287)),
         ROW('Attendance Report Form'!$C$16:$C$287)-ROW('Attendance Report Form'!$C$16)+1),
      ROW(A17)
    )
  ),
"")</f>
        <v/>
      </c>
      <c r="D48" s="312" t="str" cm="1">
        <f t="array" ref="D48">IF(A48="","",
  COUNTIF(
    INDEX('Attendance Report Form'!$E$16:$AI$287,
      SMALL(
        IF(ISNUMBER(SEARCH("C",'Attendance Report Form'!$C$16:$C$287)),
           ROW('Attendance Report Form'!$C$16:$C$287)-ROW('Attendance Report Form'!$C$16)+1),
        ROW(A17)
      ),
    0),
  "F")
)</f>
        <v/>
      </c>
      <c r="E48" s="312" t="str" cm="1">
        <f t="array" ref="E48">IF(A48="","",
  COUNTIF(
    INDEX('Attendance Report Form'!$E$16:$AI$287,
      SMALL(
        IF(ISNUMBER(SEARCH("C",'Attendance Report Form'!$C$16:$C$287)),
           ROW('Attendance Report Form'!$C$16:$C$287)-ROW('Attendance Report Form'!$C$16)+1),
        ROW(A17)
      ),
    0),
  "P")
)</f>
        <v/>
      </c>
      <c r="F48" s="312" t="str" cm="1">
        <f t="array" ref="F48">IF(A48="","",
  COUNTIF(
    INDEX('Attendance Report Form'!$E$16:$AI$287,
      SMALL(
        IF(ISNUMBER(SEARCH("C",'Attendance Report Form'!$C$16:$C$287)),
           ROW('Attendance Report Form'!$C$16:$C$287)-ROW('Attendance Report Form'!$C$16)+1),
        ROW(A17)
      ),
    0),
  "FP")
)</f>
        <v/>
      </c>
      <c r="G48" s="312" t="str" cm="1">
        <f t="array" ref="G48">IF(A48="","",
  COUNTIF(
    INDEX('Attendance Report Form'!$E$16:$AI$287,
      SMALL(
        IF(ISNUMBER(SEARCH("C",'Attendance Report Form'!$C$16:$C$287)),
           ROW('Attendance Report Form'!$C$16:$C$287)-ROW('Attendance Report Form'!$C$16)+1),
        ROW(A17)
      ),
    0),
  "SI")
)</f>
        <v/>
      </c>
      <c r="H48" s="312" t="str" cm="1">
        <f t="array" ref="H48">IF(A48="","",
  COUNTIF(
    INDEX('Attendance Report Form'!$E$16:$AI$287,
      SMALL(
        IF(ISNUMBER(SEARCH("C",'Attendance Report Form'!$C$16:$C$287)),
           ROW('Attendance Report Form'!$C$16:$C$287)-ROW('Attendance Report Form'!$C$16)+1),
        ROW(A17)
      ),
    0),
  "N")
)</f>
        <v/>
      </c>
      <c r="I48" s="309"/>
      <c r="J48" s="298"/>
      <c r="K48" s="299"/>
      <c r="L48" s="299"/>
      <c r="M48" s="299"/>
      <c r="N48" s="299"/>
      <c r="O48" s="300"/>
      <c r="P48" s="301"/>
      <c r="Q48" s="302"/>
      <c r="R48" s="300"/>
      <c r="S48" s="303"/>
    </row>
    <row r="49" spans="1:24" ht="33" customHeight="1" x14ac:dyDescent="0.3">
      <c r="A49" s="312" t="str" cm="1">
        <f t="array" ref="A49">IFERROR(INDEX('Attendance Report Form'!$B$16:$B$287,SMALL(IF(ISNUMBER(SEARCH("C",'Attendance Report Form'!$C$16:$C$287)),ROW('Attendance Report Form'!$B$16:$B$287)-ROW('Attendance Report Form'!$B$16)+1),ROW(A18))),"")</f>
        <v/>
      </c>
      <c r="B49" s="313"/>
      <c r="C49" s="312" t="str" cm="1">
        <f t="array" ref="C49">IFERROR(
  INDEX('Attendance Report Form'!$D$16:$D$287,
    SMALL(
      IF(ISNUMBER(SEARCH("C",'Attendance Report Form'!$C$16:$C$287)),
         ROW('Attendance Report Form'!$C$16:$C$287)-ROW('Attendance Report Form'!$C$16)+1),
      ROW(A18)
    )
  ),
"")</f>
        <v/>
      </c>
      <c r="D49" s="312" t="str" cm="1">
        <f t="array" ref="D49">IF(A49="","",
  COUNTIF(
    INDEX('Attendance Report Form'!$E$16:$AI$287,
      SMALL(
        IF(ISNUMBER(SEARCH("C",'Attendance Report Form'!$C$16:$C$287)),
           ROW('Attendance Report Form'!$C$16:$C$287)-ROW('Attendance Report Form'!$C$16)+1),
        ROW(A18)
      ),
    0),
  "F")
)</f>
        <v/>
      </c>
      <c r="E49" s="312" t="str" cm="1">
        <f t="array" ref="E49">IF(A49="","",
  COUNTIF(
    INDEX('Attendance Report Form'!$E$16:$AI$287,
      SMALL(
        IF(ISNUMBER(SEARCH("C",'Attendance Report Form'!$C$16:$C$287)),
           ROW('Attendance Report Form'!$C$16:$C$287)-ROW('Attendance Report Form'!$C$16)+1),
        ROW(A18)
      ),
    0),
  "P")
)</f>
        <v/>
      </c>
      <c r="F49" s="312" t="str" cm="1">
        <f t="array" ref="F49">IF(A49="","",
  COUNTIF(
    INDEX('Attendance Report Form'!$E$16:$AI$287,
      SMALL(
        IF(ISNUMBER(SEARCH("C",'Attendance Report Form'!$C$16:$C$287)),
           ROW('Attendance Report Form'!$C$16:$C$287)-ROW('Attendance Report Form'!$C$16)+1),
        ROW(A18)
      ),
    0),
  "FP")
)</f>
        <v/>
      </c>
      <c r="G49" s="312" t="str" cm="1">
        <f t="array" ref="G49">IF(A49="","",
  COUNTIF(
    INDEX('Attendance Report Form'!$E$16:$AI$287,
      SMALL(
        IF(ISNUMBER(SEARCH("C",'Attendance Report Form'!$C$16:$C$287)),
           ROW('Attendance Report Form'!$C$16:$C$287)-ROW('Attendance Report Form'!$C$16)+1),
        ROW(A18)
      ),
    0),
  "SI")
)</f>
        <v/>
      </c>
      <c r="H49" s="312" t="str" cm="1">
        <f t="array" ref="H49">IF(A49="","",
  COUNTIF(
    INDEX('Attendance Report Form'!$E$16:$AI$287,
      SMALL(
        IF(ISNUMBER(SEARCH("C",'Attendance Report Form'!$C$16:$C$287)),
           ROW('Attendance Report Form'!$C$16:$C$287)-ROW('Attendance Report Form'!$C$16)+1),
        ROW(A18)
      ),
    0),
  "N")
)</f>
        <v/>
      </c>
      <c r="I49" s="309"/>
      <c r="J49" s="298"/>
      <c r="K49" s="299"/>
      <c r="L49" s="299"/>
      <c r="M49" s="299"/>
      <c r="N49" s="299"/>
      <c r="O49" s="300"/>
      <c r="P49" s="301"/>
      <c r="Q49" s="302"/>
      <c r="R49" s="300"/>
      <c r="S49" s="303"/>
    </row>
    <row r="50" spans="1:24" ht="33" customHeight="1" x14ac:dyDescent="0.3">
      <c r="A50" s="312" t="str" cm="1">
        <f t="array" ref="A50">IFERROR(INDEX('Attendance Report Form'!$B$16:$B$287,SMALL(IF(ISNUMBER(SEARCH("C",'Attendance Report Form'!$C$16:$C$287)),ROW('Attendance Report Form'!$B$16:$B$287)-ROW('Attendance Report Form'!$B$16)+1),ROW(A19))),"")</f>
        <v/>
      </c>
      <c r="B50" s="313"/>
      <c r="C50" s="312" t="str" cm="1">
        <f t="array" ref="C50">IFERROR(
  INDEX('Attendance Report Form'!$D$16:$D$287,
    SMALL(
      IF(ISNUMBER(SEARCH("C",'Attendance Report Form'!$C$16:$C$287)),
         ROW('Attendance Report Form'!$C$16:$C$287)-ROW('Attendance Report Form'!$C$16)+1),
      ROW(A19)
    )
  ),
"")</f>
        <v/>
      </c>
      <c r="D50" s="312" t="str" cm="1">
        <f t="array" ref="D50">IF(A50="","",
  COUNTIF(
    INDEX('Attendance Report Form'!$E$16:$AI$287,
      SMALL(
        IF(ISNUMBER(SEARCH("C",'Attendance Report Form'!$C$16:$C$287)),
           ROW('Attendance Report Form'!$C$16:$C$287)-ROW('Attendance Report Form'!$C$16)+1),
        ROW(A19)
      ),
    0),
  "F")
)</f>
        <v/>
      </c>
      <c r="E50" s="312" t="str" cm="1">
        <f t="array" ref="E50">IF(A50="","",
  COUNTIF(
    INDEX('Attendance Report Form'!$E$16:$AI$287,
      SMALL(
        IF(ISNUMBER(SEARCH("C",'Attendance Report Form'!$C$16:$C$287)),
           ROW('Attendance Report Form'!$C$16:$C$287)-ROW('Attendance Report Form'!$C$16)+1),
        ROW(A19)
      ),
    0),
  "P")
)</f>
        <v/>
      </c>
      <c r="F50" s="312" t="str" cm="1">
        <f t="array" ref="F50">IF(A50="","",
  COUNTIF(
    INDEX('Attendance Report Form'!$E$16:$AI$287,
      SMALL(
        IF(ISNUMBER(SEARCH("C",'Attendance Report Form'!$C$16:$C$287)),
           ROW('Attendance Report Form'!$C$16:$C$287)-ROW('Attendance Report Form'!$C$16)+1),
        ROW(A19)
      ),
    0),
  "FP")
)</f>
        <v/>
      </c>
      <c r="G50" s="312" t="str" cm="1">
        <f t="array" ref="G50">IF(A50="","",
  COUNTIF(
    INDEX('Attendance Report Form'!$E$16:$AI$287,
      SMALL(
        IF(ISNUMBER(SEARCH("C",'Attendance Report Form'!$C$16:$C$287)),
           ROW('Attendance Report Form'!$C$16:$C$287)-ROW('Attendance Report Form'!$C$16)+1),
        ROW(A19)
      ),
    0),
  "SI")
)</f>
        <v/>
      </c>
      <c r="H50" s="312" t="str" cm="1">
        <f t="array" ref="H50">IF(A50="","",
  COUNTIF(
    INDEX('Attendance Report Form'!$E$16:$AI$287,
      SMALL(
        IF(ISNUMBER(SEARCH("C",'Attendance Report Form'!$C$16:$C$287)),
           ROW('Attendance Report Form'!$C$16:$C$287)-ROW('Attendance Report Form'!$C$16)+1),
        ROW(A19)
      ),
    0),
  "N")
)</f>
        <v/>
      </c>
      <c r="I50" s="309"/>
      <c r="J50" s="298"/>
      <c r="K50" s="299"/>
      <c r="L50" s="299"/>
      <c r="M50" s="299"/>
      <c r="N50" s="299"/>
      <c r="O50" s="300"/>
      <c r="P50" s="301"/>
      <c r="Q50" s="302"/>
      <c r="R50" s="300"/>
      <c r="S50" s="303"/>
    </row>
    <row r="51" spans="1:24" ht="33" customHeight="1" x14ac:dyDescent="0.3">
      <c r="A51" s="312" t="str" cm="1">
        <f t="array" ref="A51">IFERROR(INDEX('Attendance Report Form'!$B$16:$B$287,SMALL(IF(ISNUMBER(SEARCH("C",'Attendance Report Form'!$C$16:$C$287)),ROW('Attendance Report Form'!$B$16:$B$287)-ROW('Attendance Report Form'!$B$16)+1),ROW(A20))),"")</f>
        <v/>
      </c>
      <c r="B51" s="313"/>
      <c r="C51" s="312" t="str" cm="1">
        <f t="array" ref="C51">IFERROR(
  INDEX('Attendance Report Form'!$D$16:$D$287,
    SMALL(
      IF(ISNUMBER(SEARCH("C",'Attendance Report Form'!$C$16:$C$287)),
         ROW('Attendance Report Form'!$C$16:$C$287)-ROW('Attendance Report Form'!$C$16)+1),
      ROW(A20)
    )
  ),
"")</f>
        <v/>
      </c>
      <c r="D51" s="312" t="str" cm="1">
        <f t="array" ref="D51">IF(A51="","",
  COUNTIF(
    INDEX('Attendance Report Form'!$E$16:$AI$287,
      SMALL(
        IF(ISNUMBER(SEARCH("C",'Attendance Report Form'!$C$16:$C$287)),
           ROW('Attendance Report Form'!$C$16:$C$287)-ROW('Attendance Report Form'!$C$16)+1),
        ROW(A20)
      ),
    0),
  "F")
)</f>
        <v/>
      </c>
      <c r="E51" s="312" t="str" cm="1">
        <f t="array" ref="E51">IF(A51="","",
  COUNTIF(
    INDEX('Attendance Report Form'!$E$16:$AI$287,
      SMALL(
        IF(ISNUMBER(SEARCH("C",'Attendance Report Form'!$C$16:$C$287)),
           ROW('Attendance Report Form'!$C$16:$C$287)-ROW('Attendance Report Form'!$C$16)+1),
        ROW(A20)
      ),
    0),
  "P")
)</f>
        <v/>
      </c>
      <c r="F51" s="312" t="str" cm="1">
        <f t="array" ref="F51">IF(A51="","",
  COUNTIF(
    INDEX('Attendance Report Form'!$E$16:$AI$287,
      SMALL(
        IF(ISNUMBER(SEARCH("C",'Attendance Report Form'!$C$16:$C$287)),
           ROW('Attendance Report Form'!$C$16:$C$287)-ROW('Attendance Report Form'!$C$16)+1),
        ROW(A20)
      ),
    0),
  "FP")
)</f>
        <v/>
      </c>
      <c r="G51" s="312" t="str" cm="1">
        <f t="array" ref="G51">IF(A51="","",
  COUNTIF(
    INDEX('Attendance Report Form'!$E$16:$AI$287,
      SMALL(
        IF(ISNUMBER(SEARCH("C",'Attendance Report Form'!$C$16:$C$287)),
           ROW('Attendance Report Form'!$C$16:$C$287)-ROW('Attendance Report Form'!$C$16)+1),
        ROW(A20)
      ),
    0),
  "SI")
)</f>
        <v/>
      </c>
      <c r="H51" s="312" t="str" cm="1">
        <f t="array" ref="H51">IF(A51="","",
  COUNTIF(
    INDEX('Attendance Report Form'!$E$16:$AI$287,
      SMALL(
        IF(ISNUMBER(SEARCH("C",'Attendance Report Form'!$C$16:$C$287)),
           ROW('Attendance Report Form'!$C$16:$C$287)-ROW('Attendance Report Form'!$C$16)+1),
        ROW(A20)
      ),
    0),
  "N")
)</f>
        <v/>
      </c>
      <c r="I51" s="309"/>
      <c r="J51" s="298"/>
      <c r="K51" s="299"/>
      <c r="L51" s="299"/>
      <c r="M51" s="299"/>
      <c r="N51" s="299"/>
      <c r="O51" s="300"/>
      <c r="P51" s="301"/>
      <c r="Q51" s="302"/>
      <c r="R51" s="300"/>
      <c r="S51" s="303"/>
    </row>
    <row r="52" spans="1:24" ht="33" customHeight="1" x14ac:dyDescent="0.3">
      <c r="A52" s="312" t="str" cm="1">
        <f t="array" ref="A52">IFERROR(INDEX('Attendance Report Form'!$B$16:$B$287,SMALL(IF(ISNUMBER(SEARCH("C",'Attendance Report Form'!$C$16:$C$287)),ROW('Attendance Report Form'!$B$16:$B$287)-ROW('Attendance Report Form'!$B$16)+1),ROW(A21))),"")</f>
        <v/>
      </c>
      <c r="B52" s="313"/>
      <c r="C52" s="312" t="str" cm="1">
        <f t="array" ref="C52">IFERROR(
  INDEX('Attendance Report Form'!$D$16:$D$287,
    SMALL(
      IF(ISNUMBER(SEARCH("C",'Attendance Report Form'!$C$16:$C$287)),
         ROW('Attendance Report Form'!$C$16:$C$287)-ROW('Attendance Report Form'!$C$16)+1),
      ROW(A21)
    )
  ),
"")</f>
        <v/>
      </c>
      <c r="D52" s="312" t="str" cm="1">
        <f t="array" ref="D52">IF(A52="","",
  COUNTIF(
    INDEX('Attendance Report Form'!$E$16:$AI$287,
      SMALL(
        IF(ISNUMBER(SEARCH("C",'Attendance Report Form'!$C$16:$C$287)),
           ROW('Attendance Report Form'!$C$16:$C$287)-ROW('Attendance Report Form'!$C$16)+1),
        ROW(A21)
      ),
    0),
  "F")
)</f>
        <v/>
      </c>
      <c r="E52" s="312" t="str" cm="1">
        <f t="array" ref="E52">IF(A52="","",
  COUNTIF(
    INDEX('Attendance Report Form'!$E$16:$AI$287,
      SMALL(
        IF(ISNUMBER(SEARCH("C",'Attendance Report Form'!$C$16:$C$287)),
           ROW('Attendance Report Form'!$C$16:$C$287)-ROW('Attendance Report Form'!$C$16)+1),
        ROW(A21)
      ),
    0),
  "P")
)</f>
        <v/>
      </c>
      <c r="F52" s="312" t="str" cm="1">
        <f t="array" ref="F52">IF(A52="","",
  COUNTIF(
    INDEX('Attendance Report Form'!$E$16:$AI$287,
      SMALL(
        IF(ISNUMBER(SEARCH("C",'Attendance Report Form'!$C$16:$C$287)),
           ROW('Attendance Report Form'!$C$16:$C$287)-ROW('Attendance Report Form'!$C$16)+1),
        ROW(A21)
      ),
    0),
  "FP")
)</f>
        <v/>
      </c>
      <c r="G52" s="312" t="str" cm="1">
        <f t="array" ref="G52">IF(A52="","",
  COUNTIF(
    INDEX('Attendance Report Form'!$E$16:$AI$287,
      SMALL(
        IF(ISNUMBER(SEARCH("C",'Attendance Report Form'!$C$16:$C$287)),
           ROW('Attendance Report Form'!$C$16:$C$287)-ROW('Attendance Report Form'!$C$16)+1),
        ROW(A21)
      ),
    0),
  "SI")
)</f>
        <v/>
      </c>
      <c r="H52" s="312" t="str" cm="1">
        <f t="array" ref="H52">IF(A52="","",
  COUNTIF(
    INDEX('Attendance Report Form'!$E$16:$AI$287,
      SMALL(
        IF(ISNUMBER(SEARCH("C",'Attendance Report Form'!$C$16:$C$287)),
           ROW('Attendance Report Form'!$C$16:$C$287)-ROW('Attendance Report Form'!$C$16)+1),
        ROW(A21)
      ),
    0),
  "N")
)</f>
        <v/>
      </c>
      <c r="I52" s="309"/>
      <c r="J52" s="298"/>
      <c r="K52" s="299"/>
      <c r="L52" s="299"/>
      <c r="M52" s="299"/>
      <c r="N52" s="299"/>
      <c r="O52" s="300"/>
      <c r="P52" s="301"/>
      <c r="Q52" s="302"/>
      <c r="R52" s="300"/>
      <c r="S52" s="303"/>
    </row>
    <row r="53" spans="1:24" ht="33" customHeight="1" x14ac:dyDescent="0.3">
      <c r="A53" s="312" t="str" cm="1">
        <f t="array" ref="A53">IFERROR(INDEX('Attendance Report Form'!$B$16:$B$287,SMALL(IF(ISNUMBER(SEARCH("C",'Attendance Report Form'!$C$16:$C$287)),ROW('Attendance Report Form'!$B$16:$B$287)-ROW('Attendance Report Form'!$B$16)+1),ROW(A22))),"")</f>
        <v/>
      </c>
      <c r="B53" s="313"/>
      <c r="C53" s="312" t="str" cm="1">
        <f t="array" ref="C53">IFERROR(
  INDEX('Attendance Report Form'!$D$16:$D$287,
    SMALL(
      IF(ISNUMBER(SEARCH("C",'Attendance Report Form'!$C$16:$C$287)),
         ROW('Attendance Report Form'!$C$16:$C$287)-ROW('Attendance Report Form'!$C$16)+1),
      ROW(A22)
    )
  ),
"")</f>
        <v/>
      </c>
      <c r="D53" s="312" t="str" cm="1">
        <f t="array" ref="D53">IF(A53="","",
  COUNTIF(
    INDEX('Attendance Report Form'!$E$16:$AI$287,
      SMALL(
        IF(ISNUMBER(SEARCH("C",'Attendance Report Form'!$C$16:$C$287)),
           ROW('Attendance Report Form'!$C$16:$C$287)-ROW('Attendance Report Form'!$C$16)+1),
        ROW(A22)
      ),
    0),
  "F")
)</f>
        <v/>
      </c>
      <c r="E53" s="312" t="str" cm="1">
        <f t="array" ref="E53">IF(A53="","",
  COUNTIF(
    INDEX('Attendance Report Form'!$E$16:$AI$287,
      SMALL(
        IF(ISNUMBER(SEARCH("C",'Attendance Report Form'!$C$16:$C$287)),
           ROW('Attendance Report Form'!$C$16:$C$287)-ROW('Attendance Report Form'!$C$16)+1),
        ROW(A22)
      ),
    0),
  "P")
)</f>
        <v/>
      </c>
      <c r="F53" s="312" t="str" cm="1">
        <f t="array" ref="F53">IF(A53="","",
  COUNTIF(
    INDEX('Attendance Report Form'!$E$16:$AI$287,
      SMALL(
        IF(ISNUMBER(SEARCH("C",'Attendance Report Form'!$C$16:$C$287)),
           ROW('Attendance Report Form'!$C$16:$C$287)-ROW('Attendance Report Form'!$C$16)+1),
        ROW(A22)
      ),
    0),
  "FP")
)</f>
        <v/>
      </c>
      <c r="G53" s="312" t="str" cm="1">
        <f t="array" ref="G53">IF(A53="","",
  COUNTIF(
    INDEX('Attendance Report Form'!$E$16:$AI$287,
      SMALL(
        IF(ISNUMBER(SEARCH("C",'Attendance Report Form'!$C$16:$C$287)),
           ROW('Attendance Report Form'!$C$16:$C$287)-ROW('Attendance Report Form'!$C$16)+1),
        ROW(A22)
      ),
    0),
  "SI")
)</f>
        <v/>
      </c>
      <c r="H53" s="312" t="str" cm="1">
        <f t="array" ref="H53">IF(A53="","",
  COUNTIF(
    INDEX('Attendance Report Form'!$E$16:$AI$287,
      SMALL(
        IF(ISNUMBER(SEARCH("C",'Attendance Report Form'!$C$16:$C$287)),
           ROW('Attendance Report Form'!$C$16:$C$287)-ROW('Attendance Report Form'!$C$16)+1),
        ROW(A22)
      ),
    0),
  "N")
)</f>
        <v/>
      </c>
      <c r="I53" s="309"/>
      <c r="J53" s="298"/>
      <c r="K53" s="299"/>
      <c r="L53" s="299"/>
      <c r="M53" s="299"/>
      <c r="N53" s="299"/>
      <c r="O53" s="300"/>
      <c r="P53" s="301"/>
      <c r="Q53" s="302"/>
      <c r="R53" s="300"/>
      <c r="S53" s="303"/>
    </row>
    <row r="54" spans="1:24" ht="33" customHeight="1" x14ac:dyDescent="0.3">
      <c r="A54" s="312" t="str" cm="1">
        <f t="array" ref="A54">IFERROR(INDEX('Attendance Report Form'!$B$16:$B$287,SMALL(IF(ISNUMBER(SEARCH("C",'Attendance Report Form'!$C$16:$C$287)),ROW('Attendance Report Form'!$B$16:$B$287)-ROW('Attendance Report Form'!$B$16)+1),ROW(A23))),"")</f>
        <v/>
      </c>
      <c r="B54" s="313"/>
      <c r="C54" s="312" t="str" cm="1">
        <f t="array" ref="C54">IFERROR(
  INDEX('Attendance Report Form'!$D$16:$D$287,
    SMALL(
      IF(ISNUMBER(SEARCH("C",'Attendance Report Form'!$C$16:$C$287)),
         ROW('Attendance Report Form'!$C$16:$C$287)-ROW('Attendance Report Form'!$C$16)+1),
      ROW(A23)
    )
  ),
"")</f>
        <v/>
      </c>
      <c r="D54" s="312" t="str" cm="1">
        <f t="array" ref="D54">IF(A54="","",
  COUNTIF(
    INDEX('Attendance Report Form'!$E$16:$AI$287,
      SMALL(
        IF(ISNUMBER(SEARCH("C",'Attendance Report Form'!$C$16:$C$287)),
           ROW('Attendance Report Form'!$C$16:$C$287)-ROW('Attendance Report Form'!$C$16)+1),
        ROW(A23)
      ),
    0),
  "F")
)</f>
        <v/>
      </c>
      <c r="E54" s="312" t="str" cm="1">
        <f t="array" ref="E54">IF(A54="","",
  COUNTIF(
    INDEX('Attendance Report Form'!$E$16:$AI$287,
      SMALL(
        IF(ISNUMBER(SEARCH("C",'Attendance Report Form'!$C$16:$C$287)),
           ROW('Attendance Report Form'!$C$16:$C$287)-ROW('Attendance Report Form'!$C$16)+1),
        ROW(A23)
      ),
    0),
  "P")
)</f>
        <v/>
      </c>
      <c r="F54" s="312" t="str" cm="1">
        <f t="array" ref="F54">IF(A54="","",
  COUNTIF(
    INDEX('Attendance Report Form'!$E$16:$AI$287,
      SMALL(
        IF(ISNUMBER(SEARCH("C",'Attendance Report Form'!$C$16:$C$287)),
           ROW('Attendance Report Form'!$C$16:$C$287)-ROW('Attendance Report Form'!$C$16)+1),
        ROW(A23)
      ),
    0),
  "FP")
)</f>
        <v/>
      </c>
      <c r="G54" s="312" t="str" cm="1">
        <f t="array" ref="G54">IF(A54="","",
  COUNTIF(
    INDEX('Attendance Report Form'!$E$16:$AI$287,
      SMALL(
        IF(ISNUMBER(SEARCH("C",'Attendance Report Form'!$C$16:$C$287)),
           ROW('Attendance Report Form'!$C$16:$C$287)-ROW('Attendance Report Form'!$C$16)+1),
        ROW(A23)
      ),
    0),
  "SI")
)</f>
        <v/>
      </c>
      <c r="H54" s="312" t="str" cm="1">
        <f t="array" ref="H54">IF(A54="","",
  COUNTIF(
    INDEX('Attendance Report Form'!$E$16:$AI$287,
      SMALL(
        IF(ISNUMBER(SEARCH("C",'Attendance Report Form'!$C$16:$C$287)),
           ROW('Attendance Report Form'!$C$16:$C$287)-ROW('Attendance Report Form'!$C$16)+1),
        ROW(A23)
      ),
    0),
  "N")
)</f>
        <v/>
      </c>
      <c r="I54" s="309"/>
      <c r="J54" s="298"/>
      <c r="K54" s="299"/>
      <c r="L54" s="299"/>
      <c r="M54" s="299"/>
      <c r="N54" s="299"/>
      <c r="O54" s="300"/>
      <c r="P54" s="301"/>
      <c r="Q54" s="302"/>
      <c r="R54" s="300"/>
      <c r="S54" s="303"/>
    </row>
    <row r="55" spans="1:24" ht="33" customHeight="1" x14ac:dyDescent="0.3">
      <c r="A55" s="312" t="str" cm="1">
        <f t="array" ref="A55">IFERROR(INDEX('Attendance Report Form'!$B$16:$B$287,SMALL(IF(ISNUMBER(SEARCH("C",'Attendance Report Form'!$C$16:$C$287)),ROW('Attendance Report Form'!$B$16:$B$287)-ROW('Attendance Report Form'!$B$16)+1),ROW(A24))),"")</f>
        <v/>
      </c>
      <c r="B55" s="313"/>
      <c r="C55" s="312" t="str" cm="1">
        <f t="array" ref="C55">IFERROR(
  INDEX('Attendance Report Form'!$D$16:$D$287,
    SMALL(
      IF(ISNUMBER(SEARCH("C",'Attendance Report Form'!$C$16:$C$287)),
         ROW('Attendance Report Form'!$C$16:$C$287)-ROW('Attendance Report Form'!$C$16)+1),
      ROW(A24)
    )
  ),
"")</f>
        <v/>
      </c>
      <c r="D55" s="312" t="str" cm="1">
        <f t="array" ref="D55">IF(A55="","",
  COUNTIF(
    INDEX('Attendance Report Form'!$E$16:$AI$287,
      SMALL(
        IF(ISNUMBER(SEARCH("C",'Attendance Report Form'!$C$16:$C$287)),
           ROW('Attendance Report Form'!$C$16:$C$287)-ROW('Attendance Report Form'!$C$16)+1),
        ROW(A24)
      ),
    0),
  "F")
)</f>
        <v/>
      </c>
      <c r="E55" s="312" t="str" cm="1">
        <f t="array" ref="E55">IF(A55="","",
  COUNTIF(
    INDEX('Attendance Report Form'!$E$16:$AI$287,
      SMALL(
        IF(ISNUMBER(SEARCH("C",'Attendance Report Form'!$C$16:$C$287)),
           ROW('Attendance Report Form'!$C$16:$C$287)-ROW('Attendance Report Form'!$C$16)+1),
        ROW(A24)
      ),
    0),
  "P")
)</f>
        <v/>
      </c>
      <c r="F55" s="312" t="str" cm="1">
        <f t="array" ref="F55">IF(A55="","",
  COUNTIF(
    INDEX('Attendance Report Form'!$E$16:$AI$287,
      SMALL(
        IF(ISNUMBER(SEARCH("C",'Attendance Report Form'!$C$16:$C$287)),
           ROW('Attendance Report Form'!$C$16:$C$287)-ROW('Attendance Report Form'!$C$16)+1),
        ROW(A24)
      ),
    0),
  "FP")
)</f>
        <v/>
      </c>
      <c r="G55" s="312" t="str" cm="1">
        <f t="array" ref="G55">IF(A55="","",
  COUNTIF(
    INDEX('Attendance Report Form'!$E$16:$AI$287,
      SMALL(
        IF(ISNUMBER(SEARCH("C",'Attendance Report Form'!$C$16:$C$287)),
           ROW('Attendance Report Form'!$C$16:$C$287)-ROW('Attendance Report Form'!$C$16)+1),
        ROW(A24)
      ),
    0),
  "SI")
)</f>
        <v/>
      </c>
      <c r="H55" s="312" t="str" cm="1">
        <f t="array" ref="H55">IF(A55="","",
  COUNTIF(
    INDEX('Attendance Report Form'!$E$16:$AI$287,
      SMALL(
        IF(ISNUMBER(SEARCH("C",'Attendance Report Form'!$C$16:$C$287)),
           ROW('Attendance Report Form'!$C$16:$C$287)-ROW('Attendance Report Form'!$C$16)+1),
        ROW(A24)
      ),
    0),
  "N")
)</f>
        <v/>
      </c>
      <c r="I55" s="309"/>
      <c r="J55" s="298"/>
      <c r="K55" s="299"/>
      <c r="L55" s="299"/>
      <c r="M55" s="299"/>
      <c r="N55" s="299"/>
      <c r="O55" s="300"/>
      <c r="P55" s="301"/>
      <c r="Q55" s="302"/>
      <c r="R55" s="300"/>
      <c r="S55" s="303"/>
    </row>
    <row r="56" spans="1:24" ht="33" customHeight="1" x14ac:dyDescent="0.3">
      <c r="A56" s="312" t="str" cm="1">
        <f t="array" ref="A56">IFERROR(INDEX('Attendance Report Form'!$B$16:$B$287,SMALL(IF(ISNUMBER(SEARCH("C",'Attendance Report Form'!$C$16:$C$287)),ROW('Attendance Report Form'!$B$16:$B$287)-ROW('Attendance Report Form'!$B$16)+1),ROW(A25))),"")</f>
        <v/>
      </c>
      <c r="B56" s="313"/>
      <c r="C56" s="312" t="str" cm="1">
        <f t="array" ref="C56">IFERROR(
  INDEX('Attendance Report Form'!$D$16:$D$287,
    SMALL(
      IF(ISNUMBER(SEARCH("C",'Attendance Report Form'!$C$16:$C$287)),
         ROW('Attendance Report Form'!$C$16:$C$287)-ROW('Attendance Report Form'!$C$16)+1),
      ROW(A25)
    )
  ),
"")</f>
        <v/>
      </c>
      <c r="D56" s="312" t="str" cm="1">
        <f t="array" ref="D56">IF(A56="","",
  COUNTIF(
    INDEX('Attendance Report Form'!$E$16:$AI$287,
      SMALL(
        IF(ISNUMBER(SEARCH("C",'Attendance Report Form'!$C$16:$C$287)),
           ROW('Attendance Report Form'!$C$16:$C$287)-ROW('Attendance Report Form'!$C$16)+1),
        ROW(A25)
      ),
    0),
  "F")
)</f>
        <v/>
      </c>
      <c r="E56" s="312" t="str" cm="1">
        <f t="array" ref="E56">IF(A56="","",
  COUNTIF(
    INDEX('Attendance Report Form'!$E$16:$AI$287,
      SMALL(
        IF(ISNUMBER(SEARCH("C",'Attendance Report Form'!$C$16:$C$287)),
           ROW('Attendance Report Form'!$C$16:$C$287)-ROW('Attendance Report Form'!$C$16)+1),
        ROW(A25)
      ),
    0),
  "P")
)</f>
        <v/>
      </c>
      <c r="F56" s="312" t="str" cm="1">
        <f t="array" ref="F56">IF(A56="","",
  COUNTIF(
    INDEX('Attendance Report Form'!$E$16:$AI$287,
      SMALL(
        IF(ISNUMBER(SEARCH("C",'Attendance Report Form'!$C$16:$C$287)),
           ROW('Attendance Report Form'!$C$16:$C$287)-ROW('Attendance Report Form'!$C$16)+1),
        ROW(A25)
      ),
    0),
  "FP")
)</f>
        <v/>
      </c>
      <c r="G56" s="312" t="str" cm="1">
        <f t="array" ref="G56">IF(A56="","",
  COUNTIF(
    INDEX('Attendance Report Form'!$E$16:$AI$287,
      SMALL(
        IF(ISNUMBER(SEARCH("C",'Attendance Report Form'!$C$16:$C$287)),
           ROW('Attendance Report Form'!$C$16:$C$287)-ROW('Attendance Report Form'!$C$16)+1),
        ROW(A25)
      ),
    0),
  "SI")
)</f>
        <v/>
      </c>
      <c r="H56" s="312" t="str" cm="1">
        <f t="array" ref="H56">IF(A56="","",
  COUNTIF(
    INDEX('Attendance Report Form'!$E$16:$AI$287,
      SMALL(
        IF(ISNUMBER(SEARCH("C",'Attendance Report Form'!$C$16:$C$287)),
           ROW('Attendance Report Form'!$C$16:$C$287)-ROW('Attendance Report Form'!$C$16)+1),
        ROW(A25)
      ),
    0),
  "N")
)</f>
        <v/>
      </c>
      <c r="I56" s="309"/>
      <c r="J56" s="298"/>
      <c r="K56" s="299"/>
      <c r="L56" s="299"/>
      <c r="M56" s="299"/>
      <c r="N56" s="299"/>
      <c r="O56" s="300"/>
      <c r="P56" s="301"/>
      <c r="Q56" s="302"/>
      <c r="R56" s="300"/>
      <c r="S56" s="303"/>
    </row>
    <row r="57" spans="1:24" ht="33" customHeight="1" x14ac:dyDescent="0.3">
      <c r="A57" s="312" t="str" cm="1">
        <f t="array" ref="A57">IFERROR(INDEX('Attendance Report Form'!$B$16:$B$287,SMALL(IF(ISNUMBER(SEARCH("C",'Attendance Report Form'!$C$16:$C$287)),ROW('Attendance Report Form'!$B$16:$B$287)-ROW('Attendance Report Form'!$B$16)+1),ROW(A26))),"")</f>
        <v/>
      </c>
      <c r="B57" s="313"/>
      <c r="C57" s="312" t="str" cm="1">
        <f t="array" ref="C57">IFERROR(
  INDEX('Attendance Report Form'!$D$16:$D$287,
    SMALL(
      IF(ISNUMBER(SEARCH("C",'Attendance Report Form'!$C$16:$C$287)),
         ROW('Attendance Report Form'!$C$16:$C$287)-ROW('Attendance Report Form'!$C$16)+1),
      ROW(A26)
    )
  ),
"")</f>
        <v/>
      </c>
      <c r="D57" s="312" t="str" cm="1">
        <f t="array" ref="D57">IF(A57="","",
  COUNTIF(
    INDEX('Attendance Report Form'!$E$16:$AI$287,
      SMALL(
        IF(ISNUMBER(SEARCH("C",'Attendance Report Form'!$C$16:$C$287)),
           ROW('Attendance Report Form'!$C$16:$C$287)-ROW('Attendance Report Form'!$C$16)+1),
        ROW(A26)
      ),
    0),
  "F")
)</f>
        <v/>
      </c>
      <c r="E57" s="312" t="str" cm="1">
        <f t="array" ref="E57">IF(A57="","",
  COUNTIF(
    INDEX('Attendance Report Form'!$E$16:$AI$287,
      SMALL(
        IF(ISNUMBER(SEARCH("C",'Attendance Report Form'!$C$16:$C$287)),
           ROW('Attendance Report Form'!$C$16:$C$287)-ROW('Attendance Report Form'!$C$16)+1),
        ROW(A26)
      ),
    0),
  "P")
)</f>
        <v/>
      </c>
      <c r="F57" s="312" t="str" cm="1">
        <f t="array" ref="F57">IF(A57="","",
  COUNTIF(
    INDEX('Attendance Report Form'!$E$16:$AI$287,
      SMALL(
        IF(ISNUMBER(SEARCH("C",'Attendance Report Form'!$C$16:$C$287)),
           ROW('Attendance Report Form'!$C$16:$C$287)-ROW('Attendance Report Form'!$C$16)+1),
        ROW(A26)
      ),
    0),
  "FP")
)</f>
        <v/>
      </c>
      <c r="G57" s="312" t="str" cm="1">
        <f t="array" ref="G57">IF(A57="","",
  COUNTIF(
    INDEX('Attendance Report Form'!$E$16:$AI$287,
      SMALL(
        IF(ISNUMBER(SEARCH("C",'Attendance Report Form'!$C$16:$C$287)),
           ROW('Attendance Report Form'!$C$16:$C$287)-ROW('Attendance Report Form'!$C$16)+1),
        ROW(A26)
      ),
    0),
  "SI")
)</f>
        <v/>
      </c>
      <c r="H57" s="312" t="str" cm="1">
        <f t="array" ref="H57">IF(A57="","",
  COUNTIF(
    INDEX('Attendance Report Form'!$E$16:$AI$287,
      SMALL(
        IF(ISNUMBER(SEARCH("C",'Attendance Report Form'!$C$16:$C$287)),
           ROW('Attendance Report Form'!$C$16:$C$287)-ROW('Attendance Report Form'!$C$16)+1),
        ROW(A26)
      ),
    0),
  "N")
)</f>
        <v/>
      </c>
      <c r="I57" s="309"/>
      <c r="J57" s="298"/>
      <c r="K57" s="299"/>
      <c r="L57" s="299"/>
      <c r="M57" s="299"/>
      <c r="N57" s="299"/>
      <c r="O57" s="300"/>
      <c r="P57" s="301"/>
      <c r="Q57" s="302"/>
      <c r="R57" s="300"/>
      <c r="S57" s="303"/>
    </row>
    <row r="58" spans="1:24" ht="33" customHeight="1" x14ac:dyDescent="0.3">
      <c r="A58" s="312" t="str" cm="1">
        <f t="array" ref="A58">IFERROR(INDEX('Attendance Report Form'!$B$16:$B$287,SMALL(IF(ISNUMBER(SEARCH("C",'Attendance Report Form'!$C$16:$C$287)),ROW('Attendance Report Form'!$B$16:$B$287)-ROW('Attendance Report Form'!$B$16)+1),ROW(A27))),"")</f>
        <v/>
      </c>
      <c r="B58" s="313"/>
      <c r="C58" s="312" t="str" cm="1">
        <f t="array" ref="C58">IFERROR(
  INDEX('Attendance Report Form'!$D$16:$D$287,
    SMALL(
      IF(ISNUMBER(SEARCH("C",'Attendance Report Form'!$C$16:$C$287)),
         ROW('Attendance Report Form'!$C$16:$C$287)-ROW('Attendance Report Form'!$C$16)+1),
      ROW(A27)
    )
  ),
"")</f>
        <v/>
      </c>
      <c r="D58" s="312" t="str" cm="1">
        <f t="array" ref="D58">IF(A58="","",
  COUNTIF(
    INDEX('Attendance Report Form'!$E$16:$AI$287,
      SMALL(
        IF(ISNUMBER(SEARCH("C",'Attendance Report Form'!$C$16:$C$287)),
           ROW('Attendance Report Form'!$C$16:$C$287)-ROW('Attendance Report Form'!$C$16)+1),
        ROW(A27)
      ),
    0),
  "F")
)</f>
        <v/>
      </c>
      <c r="E58" s="312" t="str" cm="1">
        <f t="array" ref="E58">IF(A58="","",
  COUNTIF(
    INDEX('Attendance Report Form'!$E$16:$AI$287,
      SMALL(
        IF(ISNUMBER(SEARCH("C",'Attendance Report Form'!$C$16:$C$287)),
           ROW('Attendance Report Form'!$C$16:$C$287)-ROW('Attendance Report Form'!$C$16)+1),
        ROW(A27)
      ),
    0),
  "P")
)</f>
        <v/>
      </c>
      <c r="F58" s="312" t="str" cm="1">
        <f t="array" ref="F58">IF(A58="","",
  COUNTIF(
    INDEX('Attendance Report Form'!$E$16:$AI$287,
      SMALL(
        IF(ISNUMBER(SEARCH("C",'Attendance Report Form'!$C$16:$C$287)),
           ROW('Attendance Report Form'!$C$16:$C$287)-ROW('Attendance Report Form'!$C$16)+1),
        ROW(A27)
      ),
    0),
  "FP")
)</f>
        <v/>
      </c>
      <c r="G58" s="312" t="str" cm="1">
        <f t="array" ref="G58">IF(A58="","",
  COUNTIF(
    INDEX('Attendance Report Form'!$E$16:$AI$287,
      SMALL(
        IF(ISNUMBER(SEARCH("C",'Attendance Report Form'!$C$16:$C$287)),
           ROW('Attendance Report Form'!$C$16:$C$287)-ROW('Attendance Report Form'!$C$16)+1),
        ROW(A27)
      ),
    0),
  "SI")
)</f>
        <v/>
      </c>
      <c r="H58" s="312" t="str" cm="1">
        <f t="array" ref="H58">IF(A58="","",
  COUNTIF(
    INDEX('Attendance Report Form'!$E$16:$AI$287,
      SMALL(
        IF(ISNUMBER(SEARCH("C",'Attendance Report Form'!$C$16:$C$287)),
           ROW('Attendance Report Form'!$C$16:$C$287)-ROW('Attendance Report Form'!$C$16)+1),
        ROW(A27)
      ),
    0),
  "N")
)</f>
        <v/>
      </c>
      <c r="I58" s="309"/>
      <c r="J58" s="298"/>
      <c r="K58" s="299"/>
      <c r="L58" s="299"/>
      <c r="M58" s="299"/>
      <c r="N58" s="299"/>
      <c r="O58" s="300"/>
      <c r="P58" s="301"/>
      <c r="Q58" s="302"/>
      <c r="R58" s="300"/>
      <c r="S58" s="303"/>
    </row>
    <row r="59" spans="1:24" ht="33" customHeight="1" x14ac:dyDescent="0.3">
      <c r="A59" s="312" t="str" cm="1">
        <f t="array" ref="A59">IFERROR(INDEX('Attendance Report Form'!$B$16:$B$287,SMALL(IF(ISNUMBER(SEARCH("C",'Attendance Report Form'!$C$16:$C$287)),ROW('Attendance Report Form'!$B$16:$B$287)-ROW('Attendance Report Form'!$B$16)+1),ROW(A28))),"")</f>
        <v/>
      </c>
      <c r="B59" s="313"/>
      <c r="C59" s="312" t="str" cm="1">
        <f t="array" ref="C59">IFERROR(
  INDEX('Attendance Report Form'!$D$16:$D$287,
    SMALL(
      IF(ISNUMBER(SEARCH("C",'Attendance Report Form'!$C$16:$C$287)),
         ROW('Attendance Report Form'!$C$16:$C$287)-ROW('Attendance Report Form'!$C$16)+1),
      ROW(A28)
    )
  ),
"")</f>
        <v/>
      </c>
      <c r="D59" s="312" t="str" cm="1">
        <f t="array" ref="D59">IF(A59="","",
  COUNTIF(
    INDEX('Attendance Report Form'!$E$16:$AI$287,
      SMALL(
        IF(ISNUMBER(SEARCH("C",'Attendance Report Form'!$C$16:$C$287)),
           ROW('Attendance Report Form'!$C$16:$C$287)-ROW('Attendance Report Form'!$C$16)+1),
        ROW(A28)
      ),
    0),
  "F")
)</f>
        <v/>
      </c>
      <c r="E59" s="312" t="str" cm="1">
        <f t="array" ref="E59">IF(A59="","",
  COUNTIF(
    INDEX('Attendance Report Form'!$E$16:$AI$287,
      SMALL(
        IF(ISNUMBER(SEARCH("C",'Attendance Report Form'!$C$16:$C$287)),
           ROW('Attendance Report Form'!$C$16:$C$287)-ROW('Attendance Report Form'!$C$16)+1),
        ROW(A28)
      ),
    0),
  "P")
)</f>
        <v/>
      </c>
      <c r="F59" s="312" t="str" cm="1">
        <f t="array" ref="F59">IF(A59="","",
  COUNTIF(
    INDEX('Attendance Report Form'!$E$16:$AI$287,
      SMALL(
        IF(ISNUMBER(SEARCH("C",'Attendance Report Form'!$C$16:$C$287)),
           ROW('Attendance Report Form'!$C$16:$C$287)-ROW('Attendance Report Form'!$C$16)+1),
        ROW(A28)
      ),
    0),
  "FP")
)</f>
        <v/>
      </c>
      <c r="G59" s="312" t="str" cm="1">
        <f t="array" ref="G59">IF(A59="","",
  COUNTIF(
    INDEX('Attendance Report Form'!$E$16:$AI$287,
      SMALL(
        IF(ISNUMBER(SEARCH("C",'Attendance Report Form'!$C$16:$C$287)),
           ROW('Attendance Report Form'!$C$16:$C$287)-ROW('Attendance Report Form'!$C$16)+1),
        ROW(A28)
      ),
    0),
  "SI")
)</f>
        <v/>
      </c>
      <c r="H59" s="312" t="str" cm="1">
        <f t="array" ref="H59">IF(A59="","",
  COUNTIF(
    INDEX('Attendance Report Form'!$E$16:$AI$287,
      SMALL(
        IF(ISNUMBER(SEARCH("C",'Attendance Report Form'!$C$16:$C$287)),
           ROW('Attendance Report Form'!$C$16:$C$287)-ROW('Attendance Report Form'!$C$16)+1),
        ROW(A28)
      ),
    0),
  "N")
)</f>
        <v/>
      </c>
      <c r="I59" s="309"/>
      <c r="J59" s="298"/>
      <c r="K59" s="299"/>
      <c r="L59" s="299"/>
      <c r="M59" s="299"/>
      <c r="N59" s="299"/>
      <c r="O59" s="300"/>
      <c r="P59" s="301"/>
      <c r="Q59" s="302"/>
      <c r="R59" s="300"/>
      <c r="S59" s="303"/>
    </row>
    <row r="60" spans="1:24" ht="33" customHeight="1" x14ac:dyDescent="0.3">
      <c r="A60" s="312" t="str" cm="1">
        <f t="array" ref="A60">IFERROR(INDEX('Attendance Report Form'!$B$16:$B$287,SMALL(IF(ISNUMBER(SEARCH("C",'Attendance Report Form'!$C$16:$C$287)),ROW('Attendance Report Form'!$B$16:$B$287)-ROW('Attendance Report Form'!$B$16)+1),ROW(A29))),"")</f>
        <v/>
      </c>
      <c r="B60" s="313"/>
      <c r="C60" s="312" t="str" cm="1">
        <f t="array" ref="C60">IFERROR(
  INDEX('Attendance Report Form'!$D$16:$D$287,
    SMALL(
      IF(ISNUMBER(SEARCH("C",'Attendance Report Form'!$C$16:$C$287)),
         ROW('Attendance Report Form'!$C$16:$C$287)-ROW('Attendance Report Form'!$C$16)+1),
      ROW(A29)
    )
  ),
"")</f>
        <v/>
      </c>
      <c r="D60" s="312" t="str" cm="1">
        <f t="array" ref="D60">IF(A60="","",
  COUNTIF(
    INDEX('Attendance Report Form'!$E$16:$AI$287,
      SMALL(
        IF(ISNUMBER(SEARCH("C",'Attendance Report Form'!$C$16:$C$287)),
           ROW('Attendance Report Form'!$C$16:$C$287)-ROW('Attendance Report Form'!$C$16)+1),
        ROW(A29)
      ),
    0),
  "F")
)</f>
        <v/>
      </c>
      <c r="E60" s="312" t="str" cm="1">
        <f t="array" ref="E60">IF(A60="","",
  COUNTIF(
    INDEX('Attendance Report Form'!$E$16:$AI$287,
      SMALL(
        IF(ISNUMBER(SEARCH("C",'Attendance Report Form'!$C$16:$C$287)),
           ROW('Attendance Report Form'!$C$16:$C$287)-ROW('Attendance Report Form'!$C$16)+1),
        ROW(A29)
      ),
    0),
  "P")
)</f>
        <v/>
      </c>
      <c r="F60" s="312" t="str" cm="1">
        <f t="array" ref="F60">IF(A60="","",
  COUNTIF(
    INDEX('Attendance Report Form'!$E$16:$AI$287,
      SMALL(
        IF(ISNUMBER(SEARCH("C",'Attendance Report Form'!$C$16:$C$287)),
           ROW('Attendance Report Form'!$C$16:$C$287)-ROW('Attendance Report Form'!$C$16)+1),
        ROW(A29)
      ),
    0),
  "FP")
)</f>
        <v/>
      </c>
      <c r="G60" s="312" t="str" cm="1">
        <f t="array" ref="G60">IF(A60="","",
  COUNTIF(
    INDEX('Attendance Report Form'!$E$16:$AI$287,
      SMALL(
        IF(ISNUMBER(SEARCH("C",'Attendance Report Form'!$C$16:$C$287)),
           ROW('Attendance Report Form'!$C$16:$C$287)-ROW('Attendance Report Form'!$C$16)+1),
        ROW(A29)
      ),
    0),
  "SI")
)</f>
        <v/>
      </c>
      <c r="H60" s="312" t="str" cm="1">
        <f t="array" ref="H60">IF(A60="","",
  COUNTIF(
    INDEX('Attendance Report Form'!$E$16:$AI$287,
      SMALL(
        IF(ISNUMBER(SEARCH("C",'Attendance Report Form'!$C$16:$C$287)),
           ROW('Attendance Report Form'!$C$16:$C$287)-ROW('Attendance Report Form'!$C$16)+1),
        ROW(A29)
      ),
    0),
  "N")
)</f>
        <v/>
      </c>
      <c r="I60" s="309"/>
      <c r="J60" s="298"/>
      <c r="K60" s="299"/>
      <c r="L60" s="299"/>
      <c r="M60" s="299"/>
      <c r="N60" s="299"/>
      <c r="O60" s="300"/>
      <c r="P60" s="301"/>
      <c r="Q60" s="302"/>
      <c r="R60" s="300"/>
      <c r="S60" s="303"/>
    </row>
    <row r="61" spans="1:24" ht="33" customHeight="1" thickBot="1" x14ac:dyDescent="0.35">
      <c r="A61" s="312" t="str" cm="1">
        <f t="array" ref="A61">IFERROR(INDEX('Attendance Report Form'!$B$16:$B$287,SMALL(IF(ISNUMBER(SEARCH("C",'Attendance Report Form'!$C$16:$C$287)),ROW('Attendance Report Form'!$B$16:$B$287)-ROW('Attendance Report Form'!$B$16)+1),ROW(A30))),"")</f>
        <v/>
      </c>
      <c r="B61" s="313"/>
      <c r="C61" s="312" t="str" cm="1">
        <f t="array" ref="C61">IFERROR(
  INDEX('Attendance Report Form'!$D$16:$D$287,
    SMALL(
      IF(ISNUMBER(SEARCH("C",'Attendance Report Form'!$C$16:$C$287)),
         ROW('Attendance Report Form'!$C$16:$C$287)-ROW('Attendance Report Form'!$C$16)+1),
      ROW(A30)
    )
  ),
"")</f>
        <v/>
      </c>
      <c r="D61" s="312" t="str" cm="1">
        <f t="array" ref="D61">IF(A61="","",
  COUNTIF(
    INDEX('Attendance Report Form'!$E$16:$AI$287,
      SMALL(
        IF(ISNUMBER(SEARCH("C",'Attendance Report Form'!$C$16:$C$287)),
           ROW('Attendance Report Form'!$C$16:$C$287)-ROW('Attendance Report Form'!$C$16)+1),
        ROW(A30)
      ),
    0),
  "F")
)</f>
        <v/>
      </c>
      <c r="E61" s="312" t="str" cm="1">
        <f t="array" ref="E61">IF(A61="","",
  COUNTIF(
    INDEX('Attendance Report Form'!$E$16:$AI$287,
      SMALL(
        IF(ISNUMBER(SEARCH("C",'Attendance Report Form'!$C$16:$C$287)),
           ROW('Attendance Report Form'!$C$16:$C$287)-ROW('Attendance Report Form'!$C$16)+1),
        ROW(A30)
      ),
    0),
  "P")
)</f>
        <v/>
      </c>
      <c r="F61" s="312" t="str" cm="1">
        <f t="array" ref="F61">IF(A61="","",
  COUNTIF(
    INDEX('Attendance Report Form'!$E$16:$AI$287,
      SMALL(
        IF(ISNUMBER(SEARCH("C",'Attendance Report Form'!$C$16:$C$287)),
           ROW('Attendance Report Form'!$C$16:$C$287)-ROW('Attendance Report Form'!$C$16)+1),
        ROW(A30)
      ),
    0),
  "FP")
)</f>
        <v/>
      </c>
      <c r="G61" s="312" t="str" cm="1">
        <f t="array" ref="G61">IF(A61="","",
  COUNTIF(
    INDEX('Attendance Report Form'!$E$16:$AI$287,
      SMALL(
        IF(ISNUMBER(SEARCH("C",'Attendance Report Form'!$C$16:$C$287)),
           ROW('Attendance Report Form'!$C$16:$C$287)-ROW('Attendance Report Form'!$C$16)+1),
        ROW(A30)
      ),
    0),
  "SI")
)</f>
        <v/>
      </c>
      <c r="H61" s="312" t="str" cm="1">
        <f t="array" ref="H61">IF(A61="","",
  COUNTIF(
    INDEX('Attendance Report Form'!$E$16:$AI$287,
      SMALL(
        IF(ISNUMBER(SEARCH("C",'Attendance Report Form'!$C$16:$C$287)),
           ROW('Attendance Report Form'!$C$16:$C$287)-ROW('Attendance Report Form'!$C$16)+1),
        ROW(A30)
      ),
    0),
  "N")
)</f>
        <v/>
      </c>
      <c r="I61" s="309"/>
      <c r="J61" s="304"/>
      <c r="K61" s="305"/>
      <c r="L61" s="305"/>
      <c r="M61" s="305"/>
      <c r="N61" s="305"/>
      <c r="O61" s="306"/>
      <c r="P61" s="307"/>
      <c r="Q61" s="308"/>
      <c r="R61" s="306"/>
      <c r="S61" s="303"/>
    </row>
    <row r="62" spans="1:24" ht="48" customHeight="1" x14ac:dyDescent="0.25">
      <c r="A62" s="594" t="s">
        <v>406</v>
      </c>
      <c r="B62" s="594"/>
      <c r="C62" s="594"/>
      <c r="D62" s="594"/>
      <c r="E62" s="594"/>
      <c r="F62" s="594"/>
      <c r="G62" s="594"/>
      <c r="H62" s="594"/>
      <c r="I62" s="594"/>
      <c r="J62" s="202"/>
      <c r="K62" s="202"/>
      <c r="L62" s="202"/>
      <c r="M62" s="203"/>
      <c r="N62" s="203"/>
      <c r="O62" s="196"/>
      <c r="P62" s="196"/>
      <c r="Q62" s="202"/>
    </row>
    <row r="63" spans="1:24" x14ac:dyDescent="0.25">
      <c r="A63" s="196"/>
      <c r="B63" s="196"/>
      <c r="C63" s="196"/>
      <c r="D63" s="196"/>
      <c r="E63" s="196"/>
      <c r="F63" s="196"/>
      <c r="G63" s="196"/>
      <c r="H63" s="196"/>
      <c r="I63" s="196"/>
      <c r="J63" s="196"/>
      <c r="K63" s="196"/>
      <c r="L63" s="196"/>
      <c r="M63" s="196"/>
      <c r="N63" s="196"/>
      <c r="O63" s="196"/>
      <c r="P63" s="196"/>
      <c r="Q63" s="196"/>
      <c r="V63" s="45"/>
      <c r="W63" s="45"/>
      <c r="X63" s="45"/>
    </row>
    <row r="64" spans="1:24" ht="20.25" customHeight="1" x14ac:dyDescent="0.25">
      <c r="A64" s="196" t="s">
        <v>415</v>
      </c>
      <c r="B64" s="196"/>
      <c r="C64" s="196"/>
      <c r="D64" s="196"/>
      <c r="F64" s="196" t="s">
        <v>416</v>
      </c>
      <c r="G64" s="196"/>
      <c r="H64" s="196"/>
      <c r="I64" s="196"/>
      <c r="J64" s="196"/>
      <c r="K64" s="196"/>
      <c r="L64" s="196"/>
      <c r="M64" s="196"/>
      <c r="N64" s="196" t="s">
        <v>410</v>
      </c>
      <c r="O64" s="196"/>
      <c r="P64" s="196"/>
      <c r="Q64" s="196"/>
    </row>
    <row r="65" spans="1:35" ht="18" customHeight="1" thickBot="1" x14ac:dyDescent="0.35">
      <c r="A65" s="207" t="s">
        <v>408</v>
      </c>
      <c r="B65" s="205"/>
      <c r="C65" s="205"/>
      <c r="D65" s="205"/>
      <c r="F65" s="207" t="s">
        <v>409</v>
      </c>
      <c r="G65" s="207"/>
      <c r="H65" s="205"/>
      <c r="I65" s="205"/>
      <c r="J65" s="205"/>
      <c r="K65" s="205"/>
      <c r="L65" s="205"/>
      <c r="M65" s="205"/>
      <c r="N65" s="207" t="s">
        <v>389</v>
      </c>
      <c r="O65" s="205"/>
      <c r="P65" s="196"/>
      <c r="Q65" s="196"/>
    </row>
    <row r="66" spans="1:35" ht="17.25" customHeight="1" x14ac:dyDescent="0.3">
      <c r="A66" s="386" t="s">
        <v>580</v>
      </c>
      <c r="B66" s="375"/>
      <c r="C66" s="375"/>
      <c r="D66" s="375"/>
      <c r="E66" s="347"/>
      <c r="F66" s="375"/>
      <c r="G66" s="375"/>
      <c r="H66" s="375"/>
      <c r="I66" s="375"/>
      <c r="J66" s="375"/>
      <c r="K66" s="375"/>
      <c r="L66" s="375"/>
      <c r="M66" s="375"/>
      <c r="N66" s="375"/>
      <c r="O66" s="375"/>
      <c r="P66" s="376"/>
      <c r="Q66" s="376"/>
      <c r="R66" s="347"/>
      <c r="S66" s="377"/>
    </row>
    <row r="67" spans="1:35" ht="17.25" customHeight="1" x14ac:dyDescent="0.3">
      <c r="A67" s="378"/>
      <c r="B67" s="373"/>
      <c r="C67" s="373"/>
      <c r="D67" s="373"/>
      <c r="E67" s="349"/>
      <c r="F67" s="373"/>
      <c r="G67" s="373"/>
      <c r="H67" s="373"/>
      <c r="I67" s="373"/>
      <c r="J67" s="373"/>
      <c r="K67" s="373"/>
      <c r="L67" s="373"/>
      <c r="M67" s="373"/>
      <c r="N67" s="373"/>
      <c r="O67" s="373"/>
      <c r="P67" s="374"/>
      <c r="Q67" s="374"/>
      <c r="R67" s="349"/>
      <c r="S67" s="379"/>
    </row>
    <row r="68" spans="1:35" ht="16.2" thickBot="1" x14ac:dyDescent="0.35">
      <c r="A68" s="380"/>
      <c r="B68" s="381"/>
      <c r="C68" s="381"/>
      <c r="D68" s="381"/>
      <c r="E68" s="382"/>
      <c r="F68" s="383"/>
      <c r="G68" s="383"/>
      <c r="H68" s="381"/>
      <c r="I68" s="381"/>
      <c r="J68" s="381"/>
      <c r="K68" s="381"/>
      <c r="L68" s="381"/>
      <c r="M68" s="381"/>
      <c r="N68" s="383"/>
      <c r="O68" s="381"/>
      <c r="P68" s="384"/>
      <c r="Q68" s="384"/>
      <c r="R68" s="382"/>
      <c r="S68" s="385"/>
    </row>
    <row r="71" spans="1:35" ht="20.399999999999999" x14ac:dyDescent="0.35">
      <c r="A71" s="591" t="s">
        <v>396</v>
      </c>
      <c r="B71" s="591"/>
      <c r="C71" s="591"/>
      <c r="D71" s="591"/>
      <c r="E71" s="591"/>
      <c r="F71" s="591"/>
      <c r="G71" s="591"/>
      <c r="H71" s="591"/>
      <c r="I71" s="591"/>
      <c r="J71" s="591"/>
      <c r="K71" s="591"/>
      <c r="L71" s="591"/>
      <c r="M71" s="591"/>
      <c r="N71" s="591"/>
      <c r="O71" s="591"/>
      <c r="P71" s="591"/>
      <c r="Q71" s="591"/>
      <c r="R71" s="591"/>
      <c r="S71" s="591"/>
      <c r="T71" s="195"/>
      <c r="U71" s="195"/>
      <c r="V71" s="195"/>
      <c r="W71" s="195"/>
      <c r="X71" s="193"/>
      <c r="Y71" s="193"/>
      <c r="Z71" s="193"/>
      <c r="AA71" s="193"/>
      <c r="AB71" s="193"/>
      <c r="AC71" s="193"/>
      <c r="AD71" s="193"/>
      <c r="AE71" s="193"/>
      <c r="AF71" s="193"/>
      <c r="AG71" s="193"/>
      <c r="AH71" s="193"/>
      <c r="AI71" s="193"/>
    </row>
    <row r="72" spans="1:35" ht="20.399999999999999" x14ac:dyDescent="0.35">
      <c r="A72" s="591" t="s">
        <v>425</v>
      </c>
      <c r="B72" s="591"/>
      <c r="C72" s="591"/>
      <c r="D72" s="591"/>
      <c r="E72" s="591"/>
      <c r="F72" s="591"/>
      <c r="G72" s="591"/>
      <c r="H72" s="591"/>
      <c r="I72" s="591"/>
      <c r="J72" s="591"/>
      <c r="K72" s="591"/>
      <c r="L72" s="591"/>
      <c r="M72" s="591"/>
      <c r="N72" s="591"/>
      <c r="O72" s="591"/>
      <c r="P72" s="591"/>
      <c r="Q72" s="591"/>
      <c r="R72" s="591"/>
      <c r="S72" s="591"/>
      <c r="T72" s="195"/>
      <c r="U72" s="195"/>
      <c r="V72" s="195"/>
      <c r="W72" s="195"/>
      <c r="X72" s="193"/>
      <c r="Y72" s="193"/>
      <c r="Z72" s="193"/>
      <c r="AA72" s="193"/>
      <c r="AB72" s="193"/>
      <c r="AC72" s="193"/>
      <c r="AD72" s="193"/>
      <c r="AE72" s="193"/>
      <c r="AF72" s="193"/>
      <c r="AG72" s="193"/>
      <c r="AH72" s="193"/>
      <c r="AI72" s="193"/>
    </row>
    <row r="73" spans="1:35" ht="20.399999999999999" x14ac:dyDescent="0.35">
      <c r="A73" s="591" t="s">
        <v>397</v>
      </c>
      <c r="B73" s="591"/>
      <c r="C73" s="591"/>
      <c r="D73" s="591"/>
      <c r="E73" s="591"/>
      <c r="F73" s="591"/>
      <c r="G73" s="591"/>
      <c r="H73" s="591"/>
      <c r="I73" s="591"/>
      <c r="J73" s="591"/>
      <c r="K73" s="591"/>
      <c r="L73" s="591"/>
      <c r="M73" s="591"/>
      <c r="N73" s="591"/>
      <c r="O73" s="591"/>
      <c r="P73" s="591"/>
      <c r="Q73" s="591"/>
      <c r="R73" s="591"/>
      <c r="S73" s="591"/>
      <c r="T73" s="195"/>
      <c r="U73" s="195"/>
      <c r="V73" s="195"/>
      <c r="W73" s="195"/>
      <c r="X73" s="193"/>
      <c r="Y73" s="193"/>
      <c r="Z73" s="193"/>
      <c r="AA73" s="193"/>
      <c r="AB73" s="193"/>
      <c r="AC73" s="193"/>
      <c r="AD73" s="193"/>
      <c r="AE73" s="193"/>
      <c r="AF73" s="193"/>
      <c r="AG73" s="193"/>
      <c r="AH73" s="193"/>
      <c r="AI73" s="193"/>
    </row>
    <row r="74" spans="1:35" ht="21" x14ac:dyDescent="0.4">
      <c r="A74" s="204"/>
      <c r="B74" s="204"/>
      <c r="C74" s="204"/>
      <c r="D74" s="204"/>
      <c r="E74" s="204"/>
      <c r="F74" s="204"/>
      <c r="G74" s="204"/>
      <c r="H74" s="204"/>
      <c r="I74" s="204"/>
      <c r="J74" s="196"/>
      <c r="K74" s="196"/>
      <c r="L74" s="196"/>
      <c r="M74" s="196"/>
      <c r="N74" s="196"/>
      <c r="O74" s="196"/>
      <c r="P74" s="196"/>
      <c r="Q74" s="196"/>
      <c r="R74" s="196"/>
      <c r="S74" s="196"/>
    </row>
    <row r="75" spans="1:35" ht="20.399999999999999" x14ac:dyDescent="0.35">
      <c r="A75" s="591" t="s">
        <v>398</v>
      </c>
      <c r="B75" s="591"/>
      <c r="C75" s="591"/>
      <c r="D75" s="591"/>
      <c r="E75" s="591"/>
      <c r="F75" s="591"/>
      <c r="G75" s="591"/>
      <c r="H75" s="591"/>
      <c r="I75" s="591"/>
      <c r="J75" s="591"/>
      <c r="K75" s="591"/>
      <c r="L75" s="591"/>
      <c r="M75" s="591"/>
      <c r="N75" s="591"/>
      <c r="O75" s="591"/>
      <c r="P75" s="591"/>
      <c r="Q75" s="591"/>
      <c r="R75" s="591"/>
      <c r="S75" s="591"/>
      <c r="T75" s="195"/>
      <c r="U75" s="195"/>
      <c r="V75" s="195"/>
      <c r="W75" s="195"/>
      <c r="X75" s="193"/>
      <c r="Y75" s="193"/>
      <c r="Z75" s="193"/>
      <c r="AA75" s="193"/>
      <c r="AB75" s="193"/>
      <c r="AC75" s="193"/>
      <c r="AD75" s="193"/>
      <c r="AE75" s="193"/>
      <c r="AF75" s="193"/>
      <c r="AG75" s="193"/>
      <c r="AH75" s="193"/>
      <c r="AI75" s="193"/>
    </row>
    <row r="76" spans="1:35" ht="12" customHeight="1" x14ac:dyDescent="0.35">
      <c r="A76" s="206"/>
      <c r="B76" s="206"/>
      <c r="C76" s="206"/>
      <c r="D76" s="206"/>
      <c r="E76" s="206"/>
      <c r="F76" s="206"/>
      <c r="G76" s="206"/>
      <c r="H76" s="206"/>
      <c r="I76" s="206"/>
      <c r="J76" s="206"/>
      <c r="K76" s="206"/>
      <c r="L76" s="206"/>
      <c r="M76" s="206"/>
      <c r="N76" s="206"/>
      <c r="O76" s="206"/>
      <c r="P76" s="206"/>
      <c r="Q76" s="206"/>
      <c r="R76" s="206"/>
      <c r="S76" s="206"/>
      <c r="T76" s="195"/>
      <c r="U76" s="195"/>
      <c r="V76" s="195"/>
      <c r="W76" s="195"/>
      <c r="X76" s="193"/>
      <c r="Y76" s="193"/>
      <c r="Z76" s="193"/>
      <c r="AA76" s="193"/>
      <c r="AB76" s="193"/>
      <c r="AC76" s="193"/>
      <c r="AD76" s="193"/>
      <c r="AE76" s="193"/>
      <c r="AF76" s="193"/>
      <c r="AG76" s="193"/>
      <c r="AH76" s="193"/>
      <c r="AI76" s="193"/>
    </row>
    <row r="77" spans="1:35" ht="15.6" x14ac:dyDescent="0.3">
      <c r="A77" s="205" t="s">
        <v>426</v>
      </c>
      <c r="B77" s="205"/>
      <c r="C77" s="205"/>
      <c r="D77" s="592">
        <f>'Attendance Report Form'!$AD$10</f>
        <v>46023</v>
      </c>
      <c r="E77" s="592"/>
      <c r="F77" s="592"/>
      <c r="G77" s="592"/>
      <c r="H77" s="592"/>
      <c r="I77" s="592"/>
      <c r="J77" s="196"/>
      <c r="K77" s="196"/>
      <c r="L77" s="196"/>
      <c r="M77" s="196"/>
      <c r="N77" s="196"/>
      <c r="O77" s="593" t="s">
        <v>553</v>
      </c>
      <c r="P77" s="593"/>
      <c r="Q77" s="205">
        <f>'Attendance Report Form'!$AD$9</f>
        <v>0</v>
      </c>
      <c r="R77" s="205"/>
      <c r="S77" s="205"/>
    </row>
    <row r="78" spans="1:35" ht="15.6" x14ac:dyDescent="0.3">
      <c r="J78" s="205"/>
      <c r="K78" s="205"/>
      <c r="O78" s="593" t="s">
        <v>510</v>
      </c>
      <c r="P78" s="593"/>
      <c r="Q78" s="205">
        <f>'Attendance Report Form'!$AI$9</f>
        <v>0</v>
      </c>
    </row>
    <row r="79" spans="1:35" ht="15.6" x14ac:dyDescent="0.3">
      <c r="A79" s="205" t="s">
        <v>428</v>
      </c>
      <c r="B79" s="205">
        <f>'Attendance Report Form'!$C$9</f>
        <v>0</v>
      </c>
      <c r="C79" s="205"/>
      <c r="D79" s="205"/>
      <c r="E79" s="205"/>
      <c r="F79" s="205"/>
      <c r="G79" s="205"/>
      <c r="H79" s="205"/>
      <c r="I79" s="205"/>
      <c r="J79" s="205"/>
      <c r="K79" s="205"/>
      <c r="L79" s="205"/>
      <c r="M79" s="205"/>
      <c r="N79" s="205"/>
      <c r="O79" s="205"/>
      <c r="P79" s="205"/>
      <c r="Q79" s="197"/>
      <c r="R79" s="197"/>
      <c r="S79" s="197"/>
      <c r="T79" s="194"/>
    </row>
    <row r="80" spans="1:35" ht="16.2" thickBot="1" x14ac:dyDescent="0.35">
      <c r="A80" s="205" t="s">
        <v>427</v>
      </c>
      <c r="B80" s="205">
        <f>IF('Attendance Report Form'!$AD$11 &lt;&gt; "", 'Attendance Report Form'!$AD$11, "")</f>
        <v>0</v>
      </c>
      <c r="C80" s="205"/>
      <c r="D80" s="205"/>
      <c r="E80" s="205"/>
      <c r="F80" s="205"/>
      <c r="G80" s="205"/>
      <c r="H80" s="205"/>
      <c r="I80" s="205"/>
      <c r="J80" s="205"/>
      <c r="K80" s="205"/>
      <c r="L80" s="205"/>
      <c r="M80" s="205"/>
      <c r="N80" s="205"/>
      <c r="O80" s="205"/>
      <c r="P80" s="205"/>
      <c r="Q80" s="197"/>
      <c r="R80" s="197"/>
      <c r="S80" s="197"/>
      <c r="T80" s="194"/>
    </row>
    <row r="81" spans="1:30" ht="16.2" thickBot="1" x14ac:dyDescent="0.35">
      <c r="A81" s="196"/>
      <c r="B81" s="196"/>
      <c r="C81" s="196"/>
      <c r="D81" s="196"/>
      <c r="E81" s="196"/>
      <c r="F81" s="196"/>
      <c r="G81" s="196"/>
      <c r="H81" s="196"/>
      <c r="I81" s="196"/>
      <c r="J81" s="588" t="s">
        <v>407</v>
      </c>
      <c r="K81" s="589"/>
      <c r="L81" s="589"/>
      <c r="M81" s="589"/>
      <c r="N81" s="589"/>
      <c r="O81" s="589"/>
      <c r="P81" s="589"/>
      <c r="Q81" s="589"/>
      <c r="R81" s="589"/>
      <c r="S81" s="590"/>
      <c r="T81" s="192"/>
      <c r="U81" s="192"/>
      <c r="V81" s="192"/>
      <c r="W81" s="192"/>
      <c r="X81" s="192"/>
      <c r="Y81" s="192"/>
      <c r="Z81" s="192"/>
      <c r="AA81" s="192"/>
      <c r="AB81" s="192"/>
      <c r="AC81" s="192"/>
      <c r="AD81" s="192"/>
    </row>
    <row r="82" spans="1:30" ht="31.2" x14ac:dyDescent="0.3">
      <c r="A82" s="198" t="s">
        <v>400</v>
      </c>
      <c r="B82" s="294" t="s">
        <v>399</v>
      </c>
      <c r="C82" s="198" t="s">
        <v>579</v>
      </c>
      <c r="D82" s="198" t="s">
        <v>2</v>
      </c>
      <c r="E82" s="198" t="s">
        <v>145</v>
      </c>
      <c r="F82" s="198" t="s">
        <v>453</v>
      </c>
      <c r="G82" s="198" t="s">
        <v>418</v>
      </c>
      <c r="H82" s="198" t="s">
        <v>152</v>
      </c>
      <c r="I82" s="284" t="s">
        <v>401</v>
      </c>
      <c r="J82" s="199" t="s">
        <v>412</v>
      </c>
      <c r="K82" s="200" t="s">
        <v>413</v>
      </c>
      <c r="L82" s="201" t="s">
        <v>414</v>
      </c>
      <c r="M82" s="200" t="s">
        <v>402</v>
      </c>
      <c r="N82" s="201" t="s">
        <v>403</v>
      </c>
      <c r="O82" s="208" t="s">
        <v>417</v>
      </c>
      <c r="P82" s="209" t="s">
        <v>404</v>
      </c>
      <c r="Q82" s="295" t="s">
        <v>411</v>
      </c>
      <c r="R82" s="208" t="s">
        <v>405</v>
      </c>
      <c r="S82" s="209" t="s">
        <v>368</v>
      </c>
    </row>
    <row r="83" spans="1:30" ht="33" customHeight="1" x14ac:dyDescent="0.3">
      <c r="A83" s="312" t="str" cm="1">
        <f t="array" ref="A83">IFERROR(INDEX('Attendance Report Form'!$B$16:$B$287,SMALL(IF(ISNUMBER(SEARCH("C",'Attendance Report Form'!$C$16:$C$287)),ROW('Attendance Report Form'!$B$16:$B$287)-ROW('Attendance Report Form'!$B$16)+1),ROW(A31))),"")</f>
        <v/>
      </c>
      <c r="B83" s="313"/>
      <c r="C83" s="312" t="str" cm="1">
        <f t="array" ref="C83">IFERROR(
  INDEX('Attendance Report Form'!$D$16:$D$287,
    SMALL(
      IF(ISNUMBER(SEARCH("C",'Attendance Report Form'!$C$16:$C$287)),
         ROW('Attendance Report Form'!$C$16:$C$287)-ROW('Attendance Report Form'!$C$16)+1),
      ROW(A31)
    )
  ),
"")</f>
        <v/>
      </c>
      <c r="D83" s="312" t="str" cm="1">
        <f t="array" ref="D83">IF(A83="","",
  COUNTIF(
    INDEX('Attendance Report Form'!$E$16:$AI$287,
      SMALL(
        IF(ISNUMBER(SEARCH("C",'Attendance Report Form'!$C$16:$C$287)),
           ROW('Attendance Report Form'!$C$16:$C$287)-ROW('Attendance Report Form'!$C$16)+1),
        ROW(A31)
      ),
    0),
  "F")
)</f>
        <v/>
      </c>
      <c r="E83" s="312" t="str" cm="1">
        <f t="array" ref="E83">IF(A83="","",
  COUNTIF(
    INDEX('Attendance Report Form'!$E$16:$AI$287,
      SMALL(
        IF(ISNUMBER(SEARCH("C",'Attendance Report Form'!$C$16:$C$287)),
           ROW('Attendance Report Form'!$C$16:$C$287)-ROW('Attendance Report Form'!$C$16)+1),
        ROW(A31)
      ),
    0),
  "P")
)</f>
        <v/>
      </c>
      <c r="F83" s="312" t="str" cm="1">
        <f t="array" ref="F83">IF(A83="","",
  COUNTIF(
    INDEX('Attendance Report Form'!$E$16:$AI$287,
      SMALL(
        IF(ISNUMBER(SEARCH("C",'Attendance Report Form'!$C$16:$C$287)),
           ROW('Attendance Report Form'!$C$16:$C$287)-ROW('Attendance Report Form'!$C$16)+1),
        ROW(A31)
      ),
    0),
  "FP")
)</f>
        <v/>
      </c>
      <c r="G83" s="312" t="str" cm="1">
        <f t="array" ref="G83">IF(A83="","",
  COUNTIF(
    INDEX('Attendance Report Form'!$E$16:$AI$287,
      SMALL(
        IF(ISNUMBER(SEARCH("C",'Attendance Report Form'!$C$16:$C$287)),
           ROW('Attendance Report Form'!$C$16:$C$287)-ROW('Attendance Report Form'!$C$16)+1),
        ROW(A31)
      ),
    0),
  "SI")
)</f>
        <v/>
      </c>
      <c r="H83" s="312" t="str" cm="1">
        <f t="array" ref="H83">IF(A83="","",
  COUNTIF(
    INDEX('Attendance Report Form'!$E$16:$AI$287,
      SMALL(
        IF(ISNUMBER(SEARCH("C",'Attendance Report Form'!$C$16:$C$287)),
           ROW('Attendance Report Form'!$C$16:$C$287)-ROW('Attendance Report Form'!$C$16)+1),
        ROW(A31)
      ),
    0),
  "N")
)</f>
        <v/>
      </c>
      <c r="I83" s="309"/>
      <c r="J83" s="298"/>
      <c r="K83" s="299"/>
      <c r="L83" s="299"/>
      <c r="M83" s="299"/>
      <c r="N83" s="299"/>
      <c r="O83" s="300"/>
      <c r="P83" s="301"/>
      <c r="Q83" s="302"/>
      <c r="R83" s="300"/>
      <c r="S83" s="303"/>
    </row>
    <row r="84" spans="1:30" ht="33" customHeight="1" x14ac:dyDescent="0.3">
      <c r="A84" s="312" t="str" cm="1">
        <f t="array" ref="A84">IFERROR(INDEX('Attendance Report Form'!$B$16:$B$287,SMALL(IF(ISNUMBER(SEARCH("C",'Attendance Report Form'!$C$16:$C$287)),ROW('Attendance Report Form'!$B$16:$B$287)-ROW('Attendance Report Form'!$B$16)+1),ROW(A32))),"")</f>
        <v/>
      </c>
      <c r="B84" s="313"/>
      <c r="C84" s="312" t="str" cm="1">
        <f t="array" ref="C84">IFERROR(
  INDEX('Attendance Report Form'!$D$16:$D$287,
    SMALL(
      IF(ISNUMBER(SEARCH("C",'Attendance Report Form'!$C$16:$C$287)),
         ROW('Attendance Report Form'!$C$16:$C$287)-ROW('Attendance Report Form'!$C$16)+1),
      ROW(A32)
    )
  ),
"")</f>
        <v/>
      </c>
      <c r="D84" s="312" t="str" cm="1">
        <f t="array" ref="D84">IF(A84="","",
  COUNTIF(
    INDEX('Attendance Report Form'!$E$16:$AI$287,
      SMALL(
        IF(ISNUMBER(SEARCH("C",'Attendance Report Form'!$C$16:$C$287)),
           ROW('Attendance Report Form'!$C$16:$C$287)-ROW('Attendance Report Form'!$C$16)+1),
        ROW(A32)
      ),
    0),
  "F")
)</f>
        <v/>
      </c>
      <c r="E84" s="312" t="str" cm="1">
        <f t="array" ref="E84">IF(A84="","",
  COUNTIF(
    INDEX('Attendance Report Form'!$E$16:$AI$287,
      SMALL(
        IF(ISNUMBER(SEARCH("C",'Attendance Report Form'!$C$16:$C$287)),
           ROW('Attendance Report Form'!$C$16:$C$287)-ROW('Attendance Report Form'!$C$16)+1),
        ROW(A32)
      ),
    0),
  "P")
)</f>
        <v/>
      </c>
      <c r="F84" s="312" t="str" cm="1">
        <f t="array" ref="F84">IF(A84="","",
  COUNTIF(
    INDEX('Attendance Report Form'!$E$16:$AI$287,
      SMALL(
        IF(ISNUMBER(SEARCH("C",'Attendance Report Form'!$C$16:$C$287)),
           ROW('Attendance Report Form'!$C$16:$C$287)-ROW('Attendance Report Form'!$C$16)+1),
        ROW(A32)
      ),
    0),
  "FP")
)</f>
        <v/>
      </c>
      <c r="G84" s="312" t="str" cm="1">
        <f t="array" ref="G84">IF(A84="","",
  COUNTIF(
    INDEX('Attendance Report Form'!$E$16:$AI$287,
      SMALL(
        IF(ISNUMBER(SEARCH("C",'Attendance Report Form'!$C$16:$C$287)),
           ROW('Attendance Report Form'!$C$16:$C$287)-ROW('Attendance Report Form'!$C$16)+1),
        ROW(A32)
      ),
    0),
  "SI")
)</f>
        <v/>
      </c>
      <c r="H84" s="312" t="str" cm="1">
        <f t="array" ref="H84">IF(A84="","",
  COUNTIF(
    INDEX('Attendance Report Form'!$E$16:$AI$287,
      SMALL(
        IF(ISNUMBER(SEARCH("C",'Attendance Report Form'!$C$16:$C$287)),
           ROW('Attendance Report Form'!$C$16:$C$287)-ROW('Attendance Report Form'!$C$16)+1),
        ROW(A32)
      ),
    0),
  "N")
)</f>
        <v/>
      </c>
      <c r="I84" s="309"/>
      <c r="J84" s="298"/>
      <c r="K84" s="299"/>
      <c r="L84" s="299"/>
      <c r="M84" s="299"/>
      <c r="N84" s="299"/>
      <c r="O84" s="300"/>
      <c r="P84" s="301"/>
      <c r="Q84" s="302"/>
      <c r="R84" s="300"/>
      <c r="S84" s="303"/>
    </row>
    <row r="85" spans="1:30" ht="33" customHeight="1" x14ac:dyDescent="0.3">
      <c r="A85" s="312" t="str" cm="1">
        <f t="array" ref="A85">IFERROR(INDEX('Attendance Report Form'!$B$16:$B$287,SMALL(IF(ISNUMBER(SEARCH("C",'Attendance Report Form'!$C$16:$C$287)),ROW('Attendance Report Form'!$B$16:$B$287)-ROW('Attendance Report Form'!$B$16)+1),ROW(A33))),"")</f>
        <v/>
      </c>
      <c r="B85" s="313"/>
      <c r="C85" s="312" t="str" cm="1">
        <f t="array" ref="C85">IFERROR(
  INDEX('Attendance Report Form'!$D$16:$D$287,
    SMALL(
      IF(ISNUMBER(SEARCH("C",'Attendance Report Form'!$C$16:$C$287)),
         ROW('Attendance Report Form'!$C$16:$C$287)-ROW('Attendance Report Form'!$C$16)+1),
      ROW(A33)
    )
  ),
"")</f>
        <v/>
      </c>
      <c r="D85" s="312" t="str" cm="1">
        <f t="array" ref="D85">IF(A85="","",
  COUNTIF(
    INDEX('Attendance Report Form'!$E$16:$AI$287,
      SMALL(
        IF(ISNUMBER(SEARCH("C",'Attendance Report Form'!$C$16:$C$287)),
           ROW('Attendance Report Form'!$C$16:$C$287)-ROW('Attendance Report Form'!$C$16)+1),
        ROW(A33)
      ),
    0),
  "F")
)</f>
        <v/>
      </c>
      <c r="E85" s="312" t="str" cm="1">
        <f t="array" ref="E85">IF(A85="","",
  COUNTIF(
    INDEX('Attendance Report Form'!$E$16:$AI$287,
      SMALL(
        IF(ISNUMBER(SEARCH("C",'Attendance Report Form'!$C$16:$C$287)),
           ROW('Attendance Report Form'!$C$16:$C$287)-ROW('Attendance Report Form'!$C$16)+1),
        ROW(A33)
      ),
    0),
  "P")
)</f>
        <v/>
      </c>
      <c r="F85" s="312" t="str" cm="1">
        <f t="array" ref="F85">IF(A85="","",
  COUNTIF(
    INDEX('Attendance Report Form'!$E$16:$AI$287,
      SMALL(
        IF(ISNUMBER(SEARCH("C",'Attendance Report Form'!$C$16:$C$287)),
           ROW('Attendance Report Form'!$C$16:$C$287)-ROW('Attendance Report Form'!$C$16)+1),
        ROW(A33)
      ),
    0),
  "FP")
)</f>
        <v/>
      </c>
      <c r="G85" s="312" t="str" cm="1">
        <f t="array" ref="G85">IF(A85="","",
  COUNTIF(
    INDEX('Attendance Report Form'!$E$16:$AI$287,
      SMALL(
        IF(ISNUMBER(SEARCH("C",'Attendance Report Form'!$C$16:$C$287)),
           ROW('Attendance Report Form'!$C$16:$C$287)-ROW('Attendance Report Form'!$C$16)+1),
        ROW(A33)
      ),
    0),
  "SI")
)</f>
        <v/>
      </c>
      <c r="H85" s="312" t="str" cm="1">
        <f t="array" ref="H85">IF(A85="","",
  COUNTIF(
    INDEX('Attendance Report Form'!$E$16:$AI$287,
      SMALL(
        IF(ISNUMBER(SEARCH("C",'Attendance Report Form'!$C$16:$C$287)),
           ROW('Attendance Report Form'!$C$16:$C$287)-ROW('Attendance Report Form'!$C$16)+1),
        ROW(A33)
      ),
    0),
  "N")
)</f>
        <v/>
      </c>
      <c r="I85" s="309"/>
      <c r="J85" s="298"/>
      <c r="K85" s="299"/>
      <c r="L85" s="299"/>
      <c r="M85" s="299"/>
      <c r="N85" s="299"/>
      <c r="O85" s="300"/>
      <c r="P85" s="301"/>
      <c r="Q85" s="302"/>
      <c r="R85" s="300"/>
      <c r="S85" s="303"/>
    </row>
    <row r="86" spans="1:30" ht="33" customHeight="1" x14ac:dyDescent="0.3">
      <c r="A86" s="312" t="str" cm="1">
        <f t="array" ref="A86">IFERROR(INDEX('Attendance Report Form'!$B$16:$B$287,SMALL(IF(ISNUMBER(SEARCH("C",'Attendance Report Form'!$C$16:$C$287)),ROW('Attendance Report Form'!$B$16:$B$287)-ROW('Attendance Report Form'!$B$16)+1),ROW(A34))),"")</f>
        <v/>
      </c>
      <c r="B86" s="313"/>
      <c r="C86" s="312" t="str" cm="1">
        <f t="array" ref="C86">IFERROR(
  INDEX('Attendance Report Form'!$D$16:$D$287,
    SMALL(
      IF(ISNUMBER(SEARCH("C",'Attendance Report Form'!$C$16:$C$287)),
         ROW('Attendance Report Form'!$C$16:$C$287)-ROW('Attendance Report Form'!$C$16)+1),
      ROW(A34)
    )
  ),
"")</f>
        <v/>
      </c>
      <c r="D86" s="312" t="str" cm="1">
        <f t="array" ref="D86">IF(A86="","",
  COUNTIF(
    INDEX('Attendance Report Form'!$E$16:$AI$287,
      SMALL(
        IF(ISNUMBER(SEARCH("C",'Attendance Report Form'!$C$16:$C$287)),
           ROW('Attendance Report Form'!$C$16:$C$287)-ROW('Attendance Report Form'!$C$16)+1),
        ROW(A34)
      ),
    0),
  "F")
)</f>
        <v/>
      </c>
      <c r="E86" s="312" t="str" cm="1">
        <f t="array" ref="E86">IF(A86="","",
  COUNTIF(
    INDEX('Attendance Report Form'!$E$16:$AI$287,
      SMALL(
        IF(ISNUMBER(SEARCH("C",'Attendance Report Form'!$C$16:$C$287)),
           ROW('Attendance Report Form'!$C$16:$C$287)-ROW('Attendance Report Form'!$C$16)+1),
        ROW(A34)
      ),
    0),
  "P")
)</f>
        <v/>
      </c>
      <c r="F86" s="312" t="str" cm="1">
        <f t="array" ref="F86">IF(A86="","",
  COUNTIF(
    INDEX('Attendance Report Form'!$E$16:$AI$287,
      SMALL(
        IF(ISNUMBER(SEARCH("C",'Attendance Report Form'!$C$16:$C$287)),
           ROW('Attendance Report Form'!$C$16:$C$287)-ROW('Attendance Report Form'!$C$16)+1),
        ROW(A34)
      ),
    0),
  "FP")
)</f>
        <v/>
      </c>
      <c r="G86" s="312" t="str" cm="1">
        <f t="array" ref="G86">IF(A86="","",
  COUNTIF(
    INDEX('Attendance Report Form'!$E$16:$AI$287,
      SMALL(
        IF(ISNUMBER(SEARCH("C",'Attendance Report Form'!$C$16:$C$287)),
           ROW('Attendance Report Form'!$C$16:$C$287)-ROW('Attendance Report Form'!$C$16)+1),
        ROW(A34)
      ),
    0),
  "SI")
)</f>
        <v/>
      </c>
      <c r="H86" s="312" t="str" cm="1">
        <f t="array" ref="H86">IF(A86="","",
  COUNTIF(
    INDEX('Attendance Report Form'!$E$16:$AI$287,
      SMALL(
        IF(ISNUMBER(SEARCH("C",'Attendance Report Form'!$C$16:$C$287)),
           ROW('Attendance Report Form'!$C$16:$C$287)-ROW('Attendance Report Form'!$C$16)+1),
        ROW(A34)
      ),
    0),
  "N")
)</f>
        <v/>
      </c>
      <c r="I86" s="309"/>
      <c r="J86" s="298"/>
      <c r="K86" s="299"/>
      <c r="L86" s="299"/>
      <c r="M86" s="299"/>
      <c r="N86" s="299"/>
      <c r="O86" s="300"/>
      <c r="P86" s="301"/>
      <c r="Q86" s="302"/>
      <c r="R86" s="300"/>
      <c r="S86" s="303"/>
    </row>
    <row r="87" spans="1:30" ht="33" customHeight="1" x14ac:dyDescent="0.3">
      <c r="A87" s="312" t="str" cm="1">
        <f t="array" ref="A87">IFERROR(INDEX('Attendance Report Form'!$B$16:$B$287,SMALL(IF(ISNUMBER(SEARCH("C",'Attendance Report Form'!$C$16:$C$287)),ROW('Attendance Report Form'!$B$16:$B$287)-ROW('Attendance Report Form'!$B$16)+1),ROW(A35))),"")</f>
        <v/>
      </c>
      <c r="B87" s="313"/>
      <c r="C87" s="312" t="str" cm="1">
        <f t="array" ref="C87">IFERROR(
  INDEX('Attendance Report Form'!$D$16:$D$287,
    SMALL(
      IF(ISNUMBER(SEARCH("C",'Attendance Report Form'!$C$16:$C$287)),
         ROW('Attendance Report Form'!$C$16:$C$287)-ROW('Attendance Report Form'!$C$16)+1),
      ROW(A35)
    )
  ),
"")</f>
        <v/>
      </c>
      <c r="D87" s="312" t="str" cm="1">
        <f t="array" ref="D87">IF(A87="","",
  COUNTIF(
    INDEX('Attendance Report Form'!$E$16:$AI$287,
      SMALL(
        IF(ISNUMBER(SEARCH("C",'Attendance Report Form'!$C$16:$C$287)),
           ROW('Attendance Report Form'!$C$16:$C$287)-ROW('Attendance Report Form'!$C$16)+1),
        ROW(A35)
      ),
    0),
  "F")
)</f>
        <v/>
      </c>
      <c r="E87" s="312" t="str" cm="1">
        <f t="array" ref="E87">IF(A87="","",
  COUNTIF(
    INDEX('Attendance Report Form'!$E$16:$AI$287,
      SMALL(
        IF(ISNUMBER(SEARCH("C",'Attendance Report Form'!$C$16:$C$287)),
           ROW('Attendance Report Form'!$C$16:$C$287)-ROW('Attendance Report Form'!$C$16)+1),
        ROW(A35)
      ),
    0),
  "P")
)</f>
        <v/>
      </c>
      <c r="F87" s="312" t="str" cm="1">
        <f t="array" ref="F87">IF(A87="","",
  COUNTIF(
    INDEX('Attendance Report Form'!$E$16:$AI$287,
      SMALL(
        IF(ISNUMBER(SEARCH("C",'Attendance Report Form'!$C$16:$C$287)),
           ROW('Attendance Report Form'!$C$16:$C$287)-ROW('Attendance Report Form'!$C$16)+1),
        ROW(A35)
      ),
    0),
  "FP")
)</f>
        <v/>
      </c>
      <c r="G87" s="312" t="str" cm="1">
        <f t="array" ref="G87">IF(A87="","",
  COUNTIF(
    INDEX('Attendance Report Form'!$E$16:$AI$287,
      SMALL(
        IF(ISNUMBER(SEARCH("C",'Attendance Report Form'!$C$16:$C$287)),
           ROW('Attendance Report Form'!$C$16:$C$287)-ROW('Attendance Report Form'!$C$16)+1),
        ROW(A35)
      ),
    0),
  "SI")
)</f>
        <v/>
      </c>
      <c r="H87" s="312" t="str" cm="1">
        <f t="array" ref="H87">IF(A87="","",
  COUNTIF(
    INDEX('Attendance Report Form'!$E$16:$AI$287,
      SMALL(
        IF(ISNUMBER(SEARCH("C",'Attendance Report Form'!$C$16:$C$287)),
           ROW('Attendance Report Form'!$C$16:$C$287)-ROW('Attendance Report Form'!$C$16)+1),
        ROW(A35)
      ),
    0),
  "N")
)</f>
        <v/>
      </c>
      <c r="I87" s="309"/>
      <c r="J87" s="298"/>
      <c r="K87" s="299"/>
      <c r="L87" s="299"/>
      <c r="M87" s="299"/>
      <c r="N87" s="299"/>
      <c r="O87" s="300"/>
      <c r="P87" s="301"/>
      <c r="Q87" s="302"/>
      <c r="R87" s="300"/>
      <c r="S87" s="303"/>
    </row>
    <row r="88" spans="1:30" ht="33" customHeight="1" x14ac:dyDescent="0.3">
      <c r="A88" s="312" t="str" cm="1">
        <f t="array" ref="A88">IFERROR(INDEX('Attendance Report Form'!$B$16:$B$287,SMALL(IF(ISNUMBER(SEARCH("C",'Attendance Report Form'!$C$16:$C$287)),ROW('Attendance Report Form'!$B$16:$B$287)-ROW('Attendance Report Form'!$B$16)+1),ROW(A36))),"")</f>
        <v/>
      </c>
      <c r="B88" s="313"/>
      <c r="C88" s="312" t="str" cm="1">
        <f t="array" ref="C88">IFERROR(
  INDEX('Attendance Report Form'!$D$16:$D$287,
    SMALL(
      IF(ISNUMBER(SEARCH("C",'Attendance Report Form'!$C$16:$C$287)),
         ROW('Attendance Report Form'!$C$16:$C$287)-ROW('Attendance Report Form'!$C$16)+1),
      ROW(A36)
    )
  ),
"")</f>
        <v/>
      </c>
      <c r="D88" s="312" t="str" cm="1">
        <f t="array" ref="D88">IF(A88="","",
  COUNTIF(
    INDEX('Attendance Report Form'!$E$16:$AI$287,
      SMALL(
        IF(ISNUMBER(SEARCH("C",'Attendance Report Form'!$C$16:$C$287)),
           ROW('Attendance Report Form'!$C$16:$C$287)-ROW('Attendance Report Form'!$C$16)+1),
        ROW(A36)
      ),
    0),
  "F")
)</f>
        <v/>
      </c>
      <c r="E88" s="312" t="str" cm="1">
        <f t="array" ref="E88">IF(A88="","",
  COUNTIF(
    INDEX('Attendance Report Form'!$E$16:$AI$287,
      SMALL(
        IF(ISNUMBER(SEARCH("C",'Attendance Report Form'!$C$16:$C$287)),
           ROW('Attendance Report Form'!$C$16:$C$287)-ROW('Attendance Report Form'!$C$16)+1),
        ROW(A36)
      ),
    0),
  "P")
)</f>
        <v/>
      </c>
      <c r="F88" s="312" t="str" cm="1">
        <f t="array" ref="F88">IF(A88="","",
  COUNTIF(
    INDEX('Attendance Report Form'!$E$16:$AI$287,
      SMALL(
        IF(ISNUMBER(SEARCH("C",'Attendance Report Form'!$C$16:$C$287)),
           ROW('Attendance Report Form'!$C$16:$C$287)-ROW('Attendance Report Form'!$C$16)+1),
        ROW(A36)
      ),
    0),
  "FP")
)</f>
        <v/>
      </c>
      <c r="G88" s="312" t="str" cm="1">
        <f t="array" ref="G88">IF(A88="","",
  COUNTIF(
    INDEX('Attendance Report Form'!$E$16:$AI$287,
      SMALL(
        IF(ISNUMBER(SEARCH("C",'Attendance Report Form'!$C$16:$C$287)),
           ROW('Attendance Report Form'!$C$16:$C$287)-ROW('Attendance Report Form'!$C$16)+1),
        ROW(A36)
      ),
    0),
  "SI")
)</f>
        <v/>
      </c>
      <c r="H88" s="312" t="str" cm="1">
        <f t="array" ref="H88">IF(A88="","",
  COUNTIF(
    INDEX('Attendance Report Form'!$E$16:$AI$287,
      SMALL(
        IF(ISNUMBER(SEARCH("C",'Attendance Report Form'!$C$16:$C$287)),
           ROW('Attendance Report Form'!$C$16:$C$287)-ROW('Attendance Report Form'!$C$16)+1),
        ROW(A36)
      ),
    0),
  "N")
)</f>
        <v/>
      </c>
      <c r="I88" s="309"/>
      <c r="J88" s="298"/>
      <c r="K88" s="299"/>
      <c r="L88" s="299"/>
      <c r="M88" s="299"/>
      <c r="N88" s="299"/>
      <c r="O88" s="300"/>
      <c r="P88" s="301"/>
      <c r="Q88" s="302"/>
      <c r="R88" s="300"/>
      <c r="S88" s="303"/>
    </row>
    <row r="89" spans="1:30" ht="33" customHeight="1" x14ac:dyDescent="0.3">
      <c r="A89" s="312" t="str" cm="1">
        <f t="array" ref="A89">IFERROR(INDEX('Attendance Report Form'!$B$16:$B$287,SMALL(IF(ISNUMBER(SEARCH("C",'Attendance Report Form'!$C$16:$C$287)),ROW('Attendance Report Form'!$B$16:$B$287)-ROW('Attendance Report Form'!$B$16)+1),ROW(A37))),"")</f>
        <v/>
      </c>
      <c r="B89" s="313"/>
      <c r="C89" s="312" t="str" cm="1">
        <f t="array" ref="C89">IFERROR(
  INDEX('Attendance Report Form'!$D$16:$D$287,
    SMALL(
      IF(ISNUMBER(SEARCH("C",'Attendance Report Form'!$C$16:$C$287)),
         ROW('Attendance Report Form'!$C$16:$C$287)-ROW('Attendance Report Form'!$C$16)+1),
      ROW(A37)
    )
  ),
"")</f>
        <v/>
      </c>
      <c r="D89" s="312" t="str" cm="1">
        <f t="array" ref="D89">IF(A89="","",
  COUNTIF(
    INDEX('Attendance Report Form'!$E$16:$AI$287,
      SMALL(
        IF(ISNUMBER(SEARCH("C",'Attendance Report Form'!$C$16:$C$287)),
           ROW('Attendance Report Form'!$C$16:$C$287)-ROW('Attendance Report Form'!$C$16)+1),
        ROW(A37)
      ),
    0),
  "F")
)</f>
        <v/>
      </c>
      <c r="E89" s="312" t="str" cm="1">
        <f t="array" ref="E89">IF(A89="","",
  COUNTIF(
    INDEX('Attendance Report Form'!$E$16:$AI$287,
      SMALL(
        IF(ISNUMBER(SEARCH("C",'Attendance Report Form'!$C$16:$C$287)),
           ROW('Attendance Report Form'!$C$16:$C$287)-ROW('Attendance Report Form'!$C$16)+1),
        ROW(A37)
      ),
    0),
  "P")
)</f>
        <v/>
      </c>
      <c r="F89" s="312" t="str" cm="1">
        <f t="array" ref="F89">IF(A89="","",
  COUNTIF(
    INDEX('Attendance Report Form'!$E$16:$AI$287,
      SMALL(
        IF(ISNUMBER(SEARCH("C",'Attendance Report Form'!$C$16:$C$287)),
           ROW('Attendance Report Form'!$C$16:$C$287)-ROW('Attendance Report Form'!$C$16)+1),
        ROW(A37)
      ),
    0),
  "FP")
)</f>
        <v/>
      </c>
      <c r="G89" s="312" t="str" cm="1">
        <f t="array" ref="G89">IF(A89="","",
  COUNTIF(
    INDEX('Attendance Report Form'!$E$16:$AI$287,
      SMALL(
        IF(ISNUMBER(SEARCH("C",'Attendance Report Form'!$C$16:$C$287)),
           ROW('Attendance Report Form'!$C$16:$C$287)-ROW('Attendance Report Form'!$C$16)+1),
        ROW(A37)
      ),
    0),
  "SI")
)</f>
        <v/>
      </c>
      <c r="H89" s="312" t="str" cm="1">
        <f t="array" ref="H89">IF(A89="","",
  COUNTIF(
    INDEX('Attendance Report Form'!$E$16:$AI$287,
      SMALL(
        IF(ISNUMBER(SEARCH("C",'Attendance Report Form'!$C$16:$C$287)),
           ROW('Attendance Report Form'!$C$16:$C$287)-ROW('Attendance Report Form'!$C$16)+1),
        ROW(A37)
      ),
    0),
  "N")
)</f>
        <v/>
      </c>
      <c r="I89" s="309"/>
      <c r="J89" s="298"/>
      <c r="K89" s="299"/>
      <c r="L89" s="299"/>
      <c r="M89" s="299"/>
      <c r="N89" s="299"/>
      <c r="O89" s="300"/>
      <c r="P89" s="301"/>
      <c r="Q89" s="302"/>
      <c r="R89" s="300"/>
      <c r="S89" s="303"/>
    </row>
    <row r="90" spans="1:30" ht="33" customHeight="1" x14ac:dyDescent="0.3">
      <c r="A90" s="312" t="str" cm="1">
        <f t="array" ref="A90">IFERROR(INDEX('Attendance Report Form'!$B$16:$B$287,SMALL(IF(ISNUMBER(SEARCH("C",'Attendance Report Form'!$C$16:$C$287)),ROW('Attendance Report Form'!$B$16:$B$287)-ROW('Attendance Report Form'!$B$16)+1),ROW(A38))),"")</f>
        <v/>
      </c>
      <c r="B90" s="313"/>
      <c r="C90" s="312" t="str" cm="1">
        <f t="array" ref="C90">IFERROR(
  INDEX('Attendance Report Form'!$D$16:$D$287,
    SMALL(
      IF(ISNUMBER(SEARCH("C",'Attendance Report Form'!$C$16:$C$287)),
         ROW('Attendance Report Form'!$C$16:$C$287)-ROW('Attendance Report Form'!$C$16)+1),
      ROW(A38)
    )
  ),
"")</f>
        <v/>
      </c>
      <c r="D90" s="312" t="str" cm="1">
        <f t="array" ref="D90">IF(A90="","",
  COUNTIF(
    INDEX('Attendance Report Form'!$E$16:$AI$287,
      SMALL(
        IF(ISNUMBER(SEARCH("C",'Attendance Report Form'!$C$16:$C$287)),
           ROW('Attendance Report Form'!$C$16:$C$287)-ROW('Attendance Report Form'!$C$16)+1),
        ROW(A38)
      ),
    0),
  "F")
)</f>
        <v/>
      </c>
      <c r="E90" s="312" t="str" cm="1">
        <f t="array" ref="E90">IF(A90="","",
  COUNTIF(
    INDEX('Attendance Report Form'!$E$16:$AI$287,
      SMALL(
        IF(ISNUMBER(SEARCH("C",'Attendance Report Form'!$C$16:$C$287)),
           ROW('Attendance Report Form'!$C$16:$C$287)-ROW('Attendance Report Form'!$C$16)+1),
        ROW(A38)
      ),
    0),
  "P")
)</f>
        <v/>
      </c>
      <c r="F90" s="312" t="str" cm="1">
        <f t="array" ref="F90">IF(A90="","",
  COUNTIF(
    INDEX('Attendance Report Form'!$E$16:$AI$287,
      SMALL(
        IF(ISNUMBER(SEARCH("C",'Attendance Report Form'!$C$16:$C$287)),
           ROW('Attendance Report Form'!$C$16:$C$287)-ROW('Attendance Report Form'!$C$16)+1),
        ROW(A38)
      ),
    0),
  "FP")
)</f>
        <v/>
      </c>
      <c r="G90" s="312" t="str" cm="1">
        <f t="array" ref="G90">IF(A90="","",
  COUNTIF(
    INDEX('Attendance Report Form'!$E$16:$AI$287,
      SMALL(
        IF(ISNUMBER(SEARCH("C",'Attendance Report Form'!$C$16:$C$287)),
           ROW('Attendance Report Form'!$C$16:$C$287)-ROW('Attendance Report Form'!$C$16)+1),
        ROW(A38)
      ),
    0),
  "SI")
)</f>
        <v/>
      </c>
      <c r="H90" s="312" t="str" cm="1">
        <f t="array" ref="H90">IF(A90="","",
  COUNTIF(
    INDEX('Attendance Report Form'!$E$16:$AI$287,
      SMALL(
        IF(ISNUMBER(SEARCH("C",'Attendance Report Form'!$C$16:$C$287)),
           ROW('Attendance Report Form'!$C$16:$C$287)-ROW('Attendance Report Form'!$C$16)+1),
        ROW(A38)
      ),
    0),
  "N")
)</f>
        <v/>
      </c>
      <c r="I90" s="309"/>
      <c r="J90" s="298"/>
      <c r="K90" s="299"/>
      <c r="L90" s="299"/>
      <c r="M90" s="299"/>
      <c r="N90" s="299"/>
      <c r="O90" s="300"/>
      <c r="P90" s="301"/>
      <c r="Q90" s="302"/>
      <c r="R90" s="300"/>
      <c r="S90" s="303"/>
    </row>
    <row r="91" spans="1:30" ht="33" customHeight="1" x14ac:dyDescent="0.3">
      <c r="A91" s="312" t="str" cm="1">
        <f t="array" ref="A91">IFERROR(INDEX('Attendance Report Form'!$B$16:$B$287,SMALL(IF(ISNUMBER(SEARCH("C",'Attendance Report Form'!$C$16:$C$287)),ROW('Attendance Report Form'!$B$16:$B$287)-ROW('Attendance Report Form'!$B$16)+1),ROW(A39))),"")</f>
        <v/>
      </c>
      <c r="B91" s="313"/>
      <c r="C91" s="312" t="str" cm="1">
        <f t="array" ref="C91">IFERROR(
  INDEX('Attendance Report Form'!$D$16:$D$287,
    SMALL(
      IF(ISNUMBER(SEARCH("C",'Attendance Report Form'!$C$16:$C$287)),
         ROW('Attendance Report Form'!$C$16:$C$287)-ROW('Attendance Report Form'!$C$16)+1),
      ROW(A39)
    )
  ),
"")</f>
        <v/>
      </c>
      <c r="D91" s="312" t="str" cm="1">
        <f t="array" ref="D91">IF(A91="","",
  COUNTIF(
    INDEX('Attendance Report Form'!$E$16:$AI$287,
      SMALL(
        IF(ISNUMBER(SEARCH("C",'Attendance Report Form'!$C$16:$C$287)),
           ROW('Attendance Report Form'!$C$16:$C$287)-ROW('Attendance Report Form'!$C$16)+1),
        ROW(A39)
      ),
    0),
  "F")
)</f>
        <v/>
      </c>
      <c r="E91" s="312" t="str" cm="1">
        <f t="array" ref="E91">IF(A91="","",
  COUNTIF(
    INDEX('Attendance Report Form'!$E$16:$AI$287,
      SMALL(
        IF(ISNUMBER(SEARCH("C",'Attendance Report Form'!$C$16:$C$287)),
           ROW('Attendance Report Form'!$C$16:$C$287)-ROW('Attendance Report Form'!$C$16)+1),
        ROW(A39)
      ),
    0),
  "P")
)</f>
        <v/>
      </c>
      <c r="F91" s="312" t="str" cm="1">
        <f t="array" ref="F91">IF(A91="","",
  COUNTIF(
    INDEX('Attendance Report Form'!$E$16:$AI$287,
      SMALL(
        IF(ISNUMBER(SEARCH("C",'Attendance Report Form'!$C$16:$C$287)),
           ROW('Attendance Report Form'!$C$16:$C$287)-ROW('Attendance Report Form'!$C$16)+1),
        ROW(A39)
      ),
    0),
  "FP")
)</f>
        <v/>
      </c>
      <c r="G91" s="312" t="str" cm="1">
        <f t="array" ref="G91">IF(A91="","",
  COUNTIF(
    INDEX('Attendance Report Form'!$E$16:$AI$287,
      SMALL(
        IF(ISNUMBER(SEARCH("C",'Attendance Report Form'!$C$16:$C$287)),
           ROW('Attendance Report Form'!$C$16:$C$287)-ROW('Attendance Report Form'!$C$16)+1),
        ROW(A39)
      ),
    0),
  "SI")
)</f>
        <v/>
      </c>
      <c r="H91" s="312" t="str" cm="1">
        <f t="array" ref="H91">IF(A91="","",
  COUNTIF(
    INDEX('Attendance Report Form'!$E$16:$AI$287,
      SMALL(
        IF(ISNUMBER(SEARCH("C",'Attendance Report Form'!$C$16:$C$287)),
           ROW('Attendance Report Form'!$C$16:$C$287)-ROW('Attendance Report Form'!$C$16)+1),
        ROW(A39)
      ),
    0),
  "N")
)</f>
        <v/>
      </c>
      <c r="I91" s="309"/>
      <c r="J91" s="298"/>
      <c r="K91" s="299"/>
      <c r="L91" s="299"/>
      <c r="M91" s="299"/>
      <c r="N91" s="299"/>
      <c r="O91" s="300"/>
      <c r="P91" s="301"/>
      <c r="Q91" s="302"/>
      <c r="R91" s="300"/>
      <c r="S91" s="303"/>
    </row>
    <row r="92" spans="1:30" ht="33" customHeight="1" x14ac:dyDescent="0.3">
      <c r="A92" s="312" t="str" cm="1">
        <f t="array" ref="A92">IFERROR(INDEX('Attendance Report Form'!$B$16:$B$287,SMALL(IF(ISNUMBER(SEARCH("C",'Attendance Report Form'!$C$16:$C$287)),ROW('Attendance Report Form'!$B$16:$B$287)-ROW('Attendance Report Form'!$B$16)+1),ROW(A40))),"")</f>
        <v/>
      </c>
      <c r="B92" s="313"/>
      <c r="C92" s="312" t="str" cm="1">
        <f t="array" ref="C92">IFERROR(
  INDEX('Attendance Report Form'!$D$16:$D$287,
    SMALL(
      IF(ISNUMBER(SEARCH("C",'Attendance Report Form'!$C$16:$C$287)),
         ROW('Attendance Report Form'!$C$16:$C$287)-ROW('Attendance Report Form'!$C$16)+1),
      ROW(A40)
    )
  ),
"")</f>
        <v/>
      </c>
      <c r="D92" s="312" t="str" cm="1">
        <f t="array" ref="D92">IF(A92="","",
  COUNTIF(
    INDEX('Attendance Report Form'!$E$16:$AI$287,
      SMALL(
        IF(ISNUMBER(SEARCH("C",'Attendance Report Form'!$C$16:$C$287)),
           ROW('Attendance Report Form'!$C$16:$C$287)-ROW('Attendance Report Form'!$C$16)+1),
        ROW(A40)
      ),
    0),
  "F")
)</f>
        <v/>
      </c>
      <c r="E92" s="312" t="str" cm="1">
        <f t="array" ref="E92">IF(A92="","",
  COUNTIF(
    INDEX('Attendance Report Form'!$E$16:$AI$287,
      SMALL(
        IF(ISNUMBER(SEARCH("C",'Attendance Report Form'!$C$16:$C$287)),
           ROW('Attendance Report Form'!$C$16:$C$287)-ROW('Attendance Report Form'!$C$16)+1),
        ROW(A40)
      ),
    0),
  "P")
)</f>
        <v/>
      </c>
      <c r="F92" s="312" t="str" cm="1">
        <f t="array" ref="F92">IF(A92="","",
  COUNTIF(
    INDEX('Attendance Report Form'!$E$16:$AI$287,
      SMALL(
        IF(ISNUMBER(SEARCH("C",'Attendance Report Form'!$C$16:$C$287)),
           ROW('Attendance Report Form'!$C$16:$C$287)-ROW('Attendance Report Form'!$C$16)+1),
        ROW(A40)
      ),
    0),
  "FP")
)</f>
        <v/>
      </c>
      <c r="G92" s="312" t="str" cm="1">
        <f t="array" ref="G92">IF(A92="","",
  COUNTIF(
    INDEX('Attendance Report Form'!$E$16:$AI$287,
      SMALL(
        IF(ISNUMBER(SEARCH("C",'Attendance Report Form'!$C$16:$C$287)),
           ROW('Attendance Report Form'!$C$16:$C$287)-ROW('Attendance Report Form'!$C$16)+1),
        ROW(A40)
      ),
    0),
  "SI")
)</f>
        <v/>
      </c>
      <c r="H92" s="312" t="str" cm="1">
        <f t="array" ref="H92">IF(A92="","",
  COUNTIF(
    INDEX('Attendance Report Form'!$E$16:$AI$287,
      SMALL(
        IF(ISNUMBER(SEARCH("C",'Attendance Report Form'!$C$16:$C$287)),
           ROW('Attendance Report Form'!$C$16:$C$287)-ROW('Attendance Report Form'!$C$16)+1),
        ROW(A40)
      ),
    0),
  "N")
)</f>
        <v/>
      </c>
      <c r="I92" s="309"/>
      <c r="J92" s="298"/>
      <c r="K92" s="299"/>
      <c r="L92" s="299"/>
      <c r="M92" s="299"/>
      <c r="N92" s="299"/>
      <c r="O92" s="300"/>
      <c r="P92" s="301"/>
      <c r="Q92" s="302"/>
      <c r="R92" s="300"/>
      <c r="S92" s="303"/>
    </row>
    <row r="93" spans="1:30" ht="33" customHeight="1" x14ac:dyDescent="0.3">
      <c r="A93" s="312" t="str" cm="1">
        <f t="array" ref="A93">IFERROR(INDEX('Attendance Report Form'!$B$16:$B$287,SMALL(IF(ISNUMBER(SEARCH("C",'Attendance Report Form'!$C$16:$C$287)),ROW('Attendance Report Form'!$B$16:$B$287)-ROW('Attendance Report Form'!$B$16)+1),ROW(A41))),"")</f>
        <v/>
      </c>
      <c r="B93" s="313"/>
      <c r="C93" s="312" t="str" cm="1">
        <f t="array" ref="C93">IFERROR(
  INDEX('Attendance Report Form'!$D$16:$D$287,
    SMALL(
      IF(ISNUMBER(SEARCH("C",'Attendance Report Form'!$C$16:$C$287)),
         ROW('Attendance Report Form'!$C$16:$C$287)-ROW('Attendance Report Form'!$C$16)+1),
      ROW(A41)
    )
  ),
"")</f>
        <v/>
      </c>
      <c r="D93" s="312" t="str" cm="1">
        <f t="array" ref="D93">IF(A93="","",
  COUNTIF(
    INDEX('Attendance Report Form'!$E$16:$AI$287,
      SMALL(
        IF(ISNUMBER(SEARCH("C",'Attendance Report Form'!$C$16:$C$287)),
           ROW('Attendance Report Form'!$C$16:$C$287)-ROW('Attendance Report Form'!$C$16)+1),
        ROW(A41)
      ),
    0),
  "F")
)</f>
        <v/>
      </c>
      <c r="E93" s="312" t="str" cm="1">
        <f t="array" ref="E93">IF(A93="","",
  COUNTIF(
    INDEX('Attendance Report Form'!$E$16:$AI$287,
      SMALL(
        IF(ISNUMBER(SEARCH("C",'Attendance Report Form'!$C$16:$C$287)),
           ROW('Attendance Report Form'!$C$16:$C$287)-ROW('Attendance Report Form'!$C$16)+1),
        ROW(A41)
      ),
    0),
  "P")
)</f>
        <v/>
      </c>
      <c r="F93" s="312" t="str" cm="1">
        <f t="array" ref="F93">IF(A93="","",
  COUNTIF(
    INDEX('Attendance Report Form'!$E$16:$AI$287,
      SMALL(
        IF(ISNUMBER(SEARCH("C",'Attendance Report Form'!$C$16:$C$287)),
           ROW('Attendance Report Form'!$C$16:$C$287)-ROW('Attendance Report Form'!$C$16)+1),
        ROW(A41)
      ),
    0),
  "FP")
)</f>
        <v/>
      </c>
      <c r="G93" s="312" t="str" cm="1">
        <f t="array" ref="G93">IF(A93="","",
  COUNTIF(
    INDEX('Attendance Report Form'!$E$16:$AI$287,
      SMALL(
        IF(ISNUMBER(SEARCH("C",'Attendance Report Form'!$C$16:$C$287)),
           ROW('Attendance Report Form'!$C$16:$C$287)-ROW('Attendance Report Form'!$C$16)+1),
        ROW(A41)
      ),
    0),
  "SI")
)</f>
        <v/>
      </c>
      <c r="H93" s="312" t="str" cm="1">
        <f t="array" ref="H93">IF(A93="","",
  COUNTIF(
    INDEX('Attendance Report Form'!$E$16:$AI$287,
      SMALL(
        IF(ISNUMBER(SEARCH("C",'Attendance Report Form'!$C$16:$C$287)),
           ROW('Attendance Report Form'!$C$16:$C$287)-ROW('Attendance Report Form'!$C$16)+1),
        ROW(A41)
      ),
    0),
  "N")
)</f>
        <v/>
      </c>
      <c r="I93" s="309"/>
      <c r="J93" s="298"/>
      <c r="K93" s="299"/>
      <c r="L93" s="299"/>
      <c r="M93" s="299"/>
      <c r="N93" s="299"/>
      <c r="O93" s="300"/>
      <c r="P93" s="301"/>
      <c r="Q93" s="302"/>
      <c r="R93" s="300"/>
      <c r="S93" s="303"/>
    </row>
    <row r="94" spans="1:30" ht="33" customHeight="1" x14ac:dyDescent="0.3">
      <c r="A94" s="312" t="str" cm="1">
        <f t="array" ref="A94">IFERROR(INDEX('Attendance Report Form'!$B$16:$B$287,SMALL(IF(ISNUMBER(SEARCH("C",'Attendance Report Form'!$C$16:$C$287)),ROW('Attendance Report Form'!$B$16:$B$287)-ROW('Attendance Report Form'!$B$16)+1),ROW(A42))),"")</f>
        <v/>
      </c>
      <c r="B94" s="313"/>
      <c r="C94" s="312" t="str" cm="1">
        <f t="array" ref="C94">IFERROR(
  INDEX('Attendance Report Form'!$D$16:$D$287,
    SMALL(
      IF(ISNUMBER(SEARCH("C",'Attendance Report Form'!$C$16:$C$287)),
         ROW('Attendance Report Form'!$C$16:$C$287)-ROW('Attendance Report Form'!$C$16)+1),
      ROW(A42)
    )
  ),
"")</f>
        <v/>
      </c>
      <c r="D94" s="312" t="str" cm="1">
        <f t="array" ref="D94">IF(A94="","",
  COUNTIF(
    INDEX('Attendance Report Form'!$E$16:$AI$287,
      SMALL(
        IF(ISNUMBER(SEARCH("C",'Attendance Report Form'!$C$16:$C$287)),
           ROW('Attendance Report Form'!$C$16:$C$287)-ROW('Attendance Report Form'!$C$16)+1),
        ROW(A42)
      ),
    0),
  "F")
)</f>
        <v/>
      </c>
      <c r="E94" s="312" t="str" cm="1">
        <f t="array" ref="E94">IF(A94="","",
  COUNTIF(
    INDEX('Attendance Report Form'!$E$16:$AI$287,
      SMALL(
        IF(ISNUMBER(SEARCH("C",'Attendance Report Form'!$C$16:$C$287)),
           ROW('Attendance Report Form'!$C$16:$C$287)-ROW('Attendance Report Form'!$C$16)+1),
        ROW(A42)
      ),
    0),
  "P")
)</f>
        <v/>
      </c>
      <c r="F94" s="312" t="str" cm="1">
        <f t="array" ref="F94">IF(A94="","",
  COUNTIF(
    INDEX('Attendance Report Form'!$E$16:$AI$287,
      SMALL(
        IF(ISNUMBER(SEARCH("C",'Attendance Report Form'!$C$16:$C$287)),
           ROW('Attendance Report Form'!$C$16:$C$287)-ROW('Attendance Report Form'!$C$16)+1),
        ROW(A42)
      ),
    0),
  "FP")
)</f>
        <v/>
      </c>
      <c r="G94" s="312" t="str" cm="1">
        <f t="array" ref="G94">IF(A94="","",
  COUNTIF(
    INDEX('Attendance Report Form'!$E$16:$AI$287,
      SMALL(
        IF(ISNUMBER(SEARCH("C",'Attendance Report Form'!$C$16:$C$287)),
           ROW('Attendance Report Form'!$C$16:$C$287)-ROW('Attendance Report Form'!$C$16)+1),
        ROW(A42)
      ),
    0),
  "SI")
)</f>
        <v/>
      </c>
      <c r="H94" s="312" t="str" cm="1">
        <f t="array" ref="H94">IF(A94="","",
  COUNTIF(
    INDEX('Attendance Report Form'!$E$16:$AI$287,
      SMALL(
        IF(ISNUMBER(SEARCH("C",'Attendance Report Form'!$C$16:$C$287)),
           ROW('Attendance Report Form'!$C$16:$C$287)-ROW('Attendance Report Form'!$C$16)+1),
        ROW(A42)
      ),
    0),
  "N")
)</f>
        <v/>
      </c>
      <c r="I94" s="309"/>
      <c r="J94" s="298"/>
      <c r="K94" s="299"/>
      <c r="L94" s="299"/>
      <c r="M94" s="299"/>
      <c r="N94" s="299"/>
      <c r="O94" s="300"/>
      <c r="P94" s="301"/>
      <c r="Q94" s="302"/>
      <c r="R94" s="300"/>
      <c r="S94" s="303"/>
    </row>
    <row r="95" spans="1:30" ht="33" customHeight="1" x14ac:dyDescent="0.3">
      <c r="A95" s="312" t="str" cm="1">
        <f t="array" ref="A95">IFERROR(INDEX('Attendance Report Form'!$B$16:$B$287,SMALL(IF(ISNUMBER(SEARCH("C",'Attendance Report Form'!$C$16:$C$287)),ROW('Attendance Report Form'!$B$16:$B$287)-ROW('Attendance Report Form'!$B$16)+1),ROW(A43))),"")</f>
        <v/>
      </c>
      <c r="B95" s="313"/>
      <c r="C95" s="312" t="str" cm="1">
        <f t="array" ref="C95">IFERROR(
  INDEX('Attendance Report Form'!$D$16:$D$287,
    SMALL(
      IF(ISNUMBER(SEARCH("C",'Attendance Report Form'!$C$16:$C$287)),
         ROW('Attendance Report Form'!$C$16:$C$287)-ROW('Attendance Report Form'!$C$16)+1),
      ROW(A43)
    )
  ),
"")</f>
        <v/>
      </c>
      <c r="D95" s="312" t="str" cm="1">
        <f t="array" ref="D95">IF(A95="","",
  COUNTIF(
    INDEX('Attendance Report Form'!$E$16:$AI$287,
      SMALL(
        IF(ISNUMBER(SEARCH("C",'Attendance Report Form'!$C$16:$C$287)),
           ROW('Attendance Report Form'!$C$16:$C$287)-ROW('Attendance Report Form'!$C$16)+1),
        ROW(A43)
      ),
    0),
  "F")
)</f>
        <v/>
      </c>
      <c r="E95" s="312" t="str" cm="1">
        <f t="array" ref="E95">IF(A95="","",
  COUNTIF(
    INDEX('Attendance Report Form'!$E$16:$AI$287,
      SMALL(
        IF(ISNUMBER(SEARCH("C",'Attendance Report Form'!$C$16:$C$287)),
           ROW('Attendance Report Form'!$C$16:$C$287)-ROW('Attendance Report Form'!$C$16)+1),
        ROW(A43)
      ),
    0),
  "P")
)</f>
        <v/>
      </c>
      <c r="F95" s="312" t="str" cm="1">
        <f t="array" ref="F95">IF(A95="","",
  COUNTIF(
    INDEX('Attendance Report Form'!$E$16:$AI$287,
      SMALL(
        IF(ISNUMBER(SEARCH("C",'Attendance Report Form'!$C$16:$C$287)),
           ROW('Attendance Report Form'!$C$16:$C$287)-ROW('Attendance Report Form'!$C$16)+1),
        ROW(A43)
      ),
    0),
  "FP")
)</f>
        <v/>
      </c>
      <c r="G95" s="312" t="str" cm="1">
        <f t="array" ref="G95">IF(A95="","",
  COUNTIF(
    INDEX('Attendance Report Form'!$E$16:$AI$287,
      SMALL(
        IF(ISNUMBER(SEARCH("C",'Attendance Report Form'!$C$16:$C$287)),
           ROW('Attendance Report Form'!$C$16:$C$287)-ROW('Attendance Report Form'!$C$16)+1),
        ROW(A43)
      ),
    0),
  "SI")
)</f>
        <v/>
      </c>
      <c r="H95" s="312" t="str" cm="1">
        <f t="array" ref="H95">IF(A95="","",
  COUNTIF(
    INDEX('Attendance Report Form'!$E$16:$AI$287,
      SMALL(
        IF(ISNUMBER(SEARCH("C",'Attendance Report Form'!$C$16:$C$287)),
           ROW('Attendance Report Form'!$C$16:$C$287)-ROW('Attendance Report Form'!$C$16)+1),
        ROW(A43)
      ),
    0),
  "N")
)</f>
        <v/>
      </c>
      <c r="I95" s="309"/>
      <c r="J95" s="298"/>
      <c r="K95" s="299"/>
      <c r="L95" s="299"/>
      <c r="M95" s="299"/>
      <c r="N95" s="299"/>
      <c r="O95" s="300"/>
      <c r="P95" s="301"/>
      <c r="Q95" s="302"/>
      <c r="R95" s="300"/>
      <c r="S95" s="303"/>
    </row>
    <row r="96" spans="1:30" ht="33" customHeight="1" x14ac:dyDescent="0.3">
      <c r="A96" s="312" t="str" cm="1">
        <f t="array" ref="A96">IFERROR(INDEX('Attendance Report Form'!$B$16:$B$287,SMALL(IF(ISNUMBER(SEARCH("C",'Attendance Report Form'!$C$16:$C$287)),ROW('Attendance Report Form'!$B$16:$B$287)-ROW('Attendance Report Form'!$B$16)+1),ROW(A44))),"")</f>
        <v/>
      </c>
      <c r="B96" s="313"/>
      <c r="C96" s="312" t="str" cm="1">
        <f t="array" ref="C96">IFERROR(
  INDEX('Attendance Report Form'!$D$16:$D$287,
    SMALL(
      IF(ISNUMBER(SEARCH("C",'Attendance Report Form'!$C$16:$C$287)),
         ROW('Attendance Report Form'!$C$16:$C$287)-ROW('Attendance Report Form'!$C$16)+1),
      ROW(A44)
    )
  ),
"")</f>
        <v/>
      </c>
      <c r="D96" s="312" t="str" cm="1">
        <f t="array" ref="D96">IF(A96="","",
  COUNTIF(
    INDEX('Attendance Report Form'!$E$16:$AI$287,
      SMALL(
        IF(ISNUMBER(SEARCH("C",'Attendance Report Form'!$C$16:$C$287)),
           ROW('Attendance Report Form'!$C$16:$C$287)-ROW('Attendance Report Form'!$C$16)+1),
        ROW(A44)
      ),
    0),
  "F")
)</f>
        <v/>
      </c>
      <c r="E96" s="312" t="str" cm="1">
        <f t="array" ref="E96">IF(A96="","",
  COUNTIF(
    INDEX('Attendance Report Form'!$E$16:$AI$287,
      SMALL(
        IF(ISNUMBER(SEARCH("C",'Attendance Report Form'!$C$16:$C$287)),
           ROW('Attendance Report Form'!$C$16:$C$287)-ROW('Attendance Report Form'!$C$16)+1),
        ROW(A44)
      ),
    0),
  "P")
)</f>
        <v/>
      </c>
      <c r="F96" s="312" t="str" cm="1">
        <f t="array" ref="F96">IF(A96="","",
  COUNTIF(
    INDEX('Attendance Report Form'!$E$16:$AI$287,
      SMALL(
        IF(ISNUMBER(SEARCH("C",'Attendance Report Form'!$C$16:$C$287)),
           ROW('Attendance Report Form'!$C$16:$C$287)-ROW('Attendance Report Form'!$C$16)+1),
        ROW(A44)
      ),
    0),
  "FP")
)</f>
        <v/>
      </c>
      <c r="G96" s="312" t="str" cm="1">
        <f t="array" ref="G96">IF(A96="","",
  COUNTIF(
    INDEX('Attendance Report Form'!$E$16:$AI$287,
      SMALL(
        IF(ISNUMBER(SEARCH("C",'Attendance Report Form'!$C$16:$C$287)),
           ROW('Attendance Report Form'!$C$16:$C$287)-ROW('Attendance Report Form'!$C$16)+1),
        ROW(A44)
      ),
    0),
  "SI")
)</f>
        <v/>
      </c>
      <c r="H96" s="312" t="str" cm="1">
        <f t="array" ref="H96">IF(A96="","",
  COUNTIF(
    INDEX('Attendance Report Form'!$E$16:$AI$287,
      SMALL(
        IF(ISNUMBER(SEARCH("C",'Attendance Report Form'!$C$16:$C$287)),
           ROW('Attendance Report Form'!$C$16:$C$287)-ROW('Attendance Report Form'!$C$16)+1),
        ROW(A44)
      ),
    0),
  "N")
)</f>
        <v/>
      </c>
      <c r="I96" s="309"/>
      <c r="J96" s="298"/>
      <c r="K96" s="299"/>
      <c r="L96" s="299"/>
      <c r="M96" s="299"/>
      <c r="N96" s="299"/>
      <c r="O96" s="300"/>
      <c r="P96" s="301"/>
      <c r="Q96" s="302"/>
      <c r="R96" s="300"/>
      <c r="S96" s="303"/>
    </row>
    <row r="97" spans="1:35" ht="33" customHeight="1" thickBot="1" x14ac:dyDescent="0.35">
      <c r="A97" s="312" t="str" cm="1">
        <f t="array" ref="A97">IFERROR(INDEX('Attendance Report Form'!$B$16:$B$287,SMALL(IF(ISNUMBER(SEARCH("C",'Attendance Report Form'!$C$16:$C$287)),ROW('Attendance Report Form'!$B$16:$B$287)-ROW('Attendance Report Form'!$B$16)+1),ROW(A45))),"")</f>
        <v/>
      </c>
      <c r="B97" s="313"/>
      <c r="C97" s="312" t="str" cm="1">
        <f t="array" ref="C97">IFERROR(
  INDEX('Attendance Report Form'!$D$16:$D$287,
    SMALL(
      IF(ISNUMBER(SEARCH("C",'Attendance Report Form'!$C$16:$C$287)),
         ROW('Attendance Report Form'!$C$16:$C$287)-ROW('Attendance Report Form'!$C$16)+1),
      ROW(A45)
    )
  ),
"")</f>
        <v/>
      </c>
      <c r="D97" s="312" t="str" cm="1">
        <f t="array" ref="D97">IF(A97="","",
  COUNTIF(
    INDEX('Attendance Report Form'!$E$16:$AI$287,
      SMALL(
        IF(ISNUMBER(SEARCH("C",'Attendance Report Form'!$C$16:$C$287)),
           ROW('Attendance Report Form'!$C$16:$C$287)-ROW('Attendance Report Form'!$C$16)+1),
        ROW(A45)
      ),
    0),
  "F")
)</f>
        <v/>
      </c>
      <c r="E97" s="312" t="str" cm="1">
        <f t="array" ref="E97">IF(A97="","",
  COUNTIF(
    INDEX('Attendance Report Form'!$E$16:$AI$287,
      SMALL(
        IF(ISNUMBER(SEARCH("C",'Attendance Report Form'!$C$16:$C$287)),
           ROW('Attendance Report Form'!$C$16:$C$287)-ROW('Attendance Report Form'!$C$16)+1),
        ROW(A45)
      ),
    0),
  "P")
)</f>
        <v/>
      </c>
      <c r="F97" s="312" t="str" cm="1">
        <f t="array" ref="F97">IF(A97="","",
  COUNTIF(
    INDEX('Attendance Report Form'!$E$16:$AI$287,
      SMALL(
        IF(ISNUMBER(SEARCH("C",'Attendance Report Form'!$C$16:$C$287)),
           ROW('Attendance Report Form'!$C$16:$C$287)-ROW('Attendance Report Form'!$C$16)+1),
        ROW(A45)
      ),
    0),
  "FP")
)</f>
        <v/>
      </c>
      <c r="G97" s="312" t="str" cm="1">
        <f t="array" ref="G97">IF(A97="","",
  COUNTIF(
    INDEX('Attendance Report Form'!$E$16:$AI$287,
      SMALL(
        IF(ISNUMBER(SEARCH("C",'Attendance Report Form'!$C$16:$C$287)),
           ROW('Attendance Report Form'!$C$16:$C$287)-ROW('Attendance Report Form'!$C$16)+1),
        ROW(A45)
      ),
    0),
  "SI")
)</f>
        <v/>
      </c>
      <c r="H97" s="312" t="str" cm="1">
        <f t="array" ref="H97">IF(A97="","",
  COUNTIF(
    INDEX('Attendance Report Form'!$E$16:$AI$287,
      SMALL(
        IF(ISNUMBER(SEARCH("C",'Attendance Report Form'!$C$16:$C$287)),
           ROW('Attendance Report Form'!$C$16:$C$287)-ROW('Attendance Report Form'!$C$16)+1),
        ROW(A45)
      ),
    0),
  "N")
)</f>
        <v/>
      </c>
      <c r="I97" s="309"/>
      <c r="J97" s="304"/>
      <c r="K97" s="305"/>
      <c r="L97" s="305"/>
      <c r="M97" s="305"/>
      <c r="N97" s="305"/>
      <c r="O97" s="306"/>
      <c r="P97" s="307"/>
      <c r="Q97" s="308"/>
      <c r="R97" s="306"/>
      <c r="S97" s="303"/>
    </row>
    <row r="98" spans="1:35" ht="48" customHeight="1" x14ac:dyDescent="0.25">
      <c r="A98" s="594" t="s">
        <v>406</v>
      </c>
      <c r="B98" s="594"/>
      <c r="C98" s="594"/>
      <c r="D98" s="594"/>
      <c r="E98" s="594"/>
      <c r="F98" s="594"/>
      <c r="G98" s="594"/>
      <c r="H98" s="594"/>
      <c r="I98" s="594"/>
      <c r="J98" s="202"/>
      <c r="K98" s="202"/>
      <c r="L98" s="202"/>
      <c r="M98" s="203"/>
      <c r="N98" s="203"/>
      <c r="O98" s="196"/>
      <c r="P98" s="196"/>
      <c r="Q98" s="202"/>
    </row>
    <row r="99" spans="1:35" x14ac:dyDescent="0.25">
      <c r="A99" s="196"/>
      <c r="B99" s="196"/>
      <c r="C99" s="196"/>
      <c r="D99" s="196"/>
      <c r="E99" s="196"/>
      <c r="F99" s="196"/>
      <c r="G99" s="196"/>
      <c r="H99" s="196"/>
      <c r="I99" s="196"/>
      <c r="J99" s="196"/>
      <c r="K99" s="196"/>
      <c r="L99" s="196"/>
      <c r="M99" s="196"/>
      <c r="N99" s="196"/>
      <c r="O99" s="196"/>
      <c r="P99" s="196"/>
      <c r="Q99" s="196"/>
      <c r="V99" s="45"/>
      <c r="W99" s="45"/>
      <c r="X99" s="45"/>
    </row>
    <row r="100" spans="1:35" ht="20.25" customHeight="1" x14ac:dyDescent="0.25">
      <c r="A100" s="196" t="s">
        <v>415</v>
      </c>
      <c r="B100" s="196"/>
      <c r="C100" s="196"/>
      <c r="D100" s="196"/>
      <c r="F100" s="196" t="s">
        <v>416</v>
      </c>
      <c r="G100" s="196"/>
      <c r="H100" s="196"/>
      <c r="I100" s="196"/>
      <c r="J100" s="196"/>
      <c r="K100" s="196"/>
      <c r="L100" s="196"/>
      <c r="M100" s="196"/>
      <c r="N100" s="196" t="s">
        <v>410</v>
      </c>
      <c r="O100" s="196"/>
      <c r="P100" s="196"/>
      <c r="Q100" s="196"/>
    </row>
    <row r="101" spans="1:35" ht="18" customHeight="1" thickBot="1" x14ac:dyDescent="0.35">
      <c r="A101" s="207" t="s">
        <v>408</v>
      </c>
      <c r="B101" s="205"/>
      <c r="C101" s="205"/>
      <c r="D101" s="205"/>
      <c r="F101" s="207" t="s">
        <v>409</v>
      </c>
      <c r="G101" s="207"/>
      <c r="H101" s="205"/>
      <c r="I101" s="205"/>
      <c r="J101" s="205"/>
      <c r="K101" s="205"/>
      <c r="L101" s="205"/>
      <c r="M101" s="205"/>
      <c r="N101" s="207" t="s">
        <v>389</v>
      </c>
      <c r="O101" s="205"/>
      <c r="P101" s="196"/>
      <c r="Q101" s="196"/>
    </row>
    <row r="102" spans="1:35" ht="17.25" customHeight="1" x14ac:dyDescent="0.3">
      <c r="A102" s="386" t="s">
        <v>580</v>
      </c>
      <c r="B102" s="375"/>
      <c r="C102" s="375"/>
      <c r="D102" s="375"/>
      <c r="E102" s="347"/>
      <c r="F102" s="375"/>
      <c r="G102" s="375"/>
      <c r="H102" s="375"/>
      <c r="I102" s="375"/>
      <c r="J102" s="375"/>
      <c r="K102" s="375"/>
      <c r="L102" s="375"/>
      <c r="M102" s="375"/>
      <c r="N102" s="375"/>
      <c r="O102" s="375"/>
      <c r="P102" s="376"/>
      <c r="Q102" s="376"/>
      <c r="R102" s="347"/>
      <c r="S102" s="377"/>
    </row>
    <row r="103" spans="1:35" ht="17.25" customHeight="1" x14ac:dyDescent="0.3">
      <c r="A103" s="378"/>
      <c r="B103" s="373"/>
      <c r="C103" s="373"/>
      <c r="D103" s="373"/>
      <c r="E103" s="349"/>
      <c r="F103" s="373"/>
      <c r="G103" s="373"/>
      <c r="H103" s="373"/>
      <c r="I103" s="373"/>
      <c r="J103" s="373"/>
      <c r="K103" s="373"/>
      <c r="L103" s="373"/>
      <c r="M103" s="373"/>
      <c r="N103" s="373"/>
      <c r="O103" s="373"/>
      <c r="P103" s="374"/>
      <c r="Q103" s="374"/>
      <c r="R103" s="349"/>
      <c r="S103" s="379"/>
    </row>
    <row r="104" spans="1:35" ht="16.2" thickBot="1" x14ac:dyDescent="0.35">
      <c r="A104" s="380"/>
      <c r="B104" s="381"/>
      <c r="C104" s="381"/>
      <c r="D104" s="381"/>
      <c r="E104" s="382"/>
      <c r="F104" s="383"/>
      <c r="G104" s="383"/>
      <c r="H104" s="381"/>
      <c r="I104" s="381"/>
      <c r="J104" s="381"/>
      <c r="K104" s="381"/>
      <c r="L104" s="381"/>
      <c r="M104" s="381"/>
      <c r="N104" s="383"/>
      <c r="O104" s="381"/>
      <c r="P104" s="384"/>
      <c r="Q104" s="384"/>
      <c r="R104" s="382"/>
      <c r="S104" s="385"/>
    </row>
    <row r="107" spans="1:35" ht="20.399999999999999" x14ac:dyDescent="0.35">
      <c r="A107" s="591" t="s">
        <v>396</v>
      </c>
      <c r="B107" s="591"/>
      <c r="C107" s="591"/>
      <c r="D107" s="591"/>
      <c r="E107" s="591"/>
      <c r="F107" s="591"/>
      <c r="G107" s="591"/>
      <c r="H107" s="591"/>
      <c r="I107" s="591"/>
      <c r="J107" s="591"/>
      <c r="K107" s="591"/>
      <c r="L107" s="591"/>
      <c r="M107" s="591"/>
      <c r="N107" s="591"/>
      <c r="O107" s="591"/>
      <c r="P107" s="591"/>
      <c r="Q107" s="591"/>
      <c r="R107" s="591"/>
      <c r="S107" s="591"/>
      <c r="T107" s="195"/>
      <c r="U107" s="195"/>
      <c r="V107" s="195"/>
      <c r="W107" s="195"/>
      <c r="X107" s="193"/>
      <c r="Y107" s="193"/>
      <c r="Z107" s="193"/>
      <c r="AA107" s="193"/>
      <c r="AB107" s="193"/>
      <c r="AC107" s="193"/>
      <c r="AD107" s="193"/>
      <c r="AE107" s="193"/>
      <c r="AF107" s="193"/>
      <c r="AG107" s="193"/>
      <c r="AH107" s="193"/>
      <c r="AI107" s="193"/>
    </row>
    <row r="108" spans="1:35" ht="20.399999999999999" x14ac:dyDescent="0.35">
      <c r="A108" s="591" t="s">
        <v>425</v>
      </c>
      <c r="B108" s="591"/>
      <c r="C108" s="591"/>
      <c r="D108" s="591"/>
      <c r="E108" s="591"/>
      <c r="F108" s="591"/>
      <c r="G108" s="591"/>
      <c r="H108" s="591"/>
      <c r="I108" s="591"/>
      <c r="J108" s="591"/>
      <c r="K108" s="591"/>
      <c r="L108" s="591"/>
      <c r="M108" s="591"/>
      <c r="N108" s="591"/>
      <c r="O108" s="591"/>
      <c r="P108" s="591"/>
      <c r="Q108" s="591"/>
      <c r="R108" s="591"/>
      <c r="S108" s="591"/>
      <c r="T108" s="195"/>
      <c r="U108" s="195"/>
      <c r="V108" s="195"/>
      <c r="W108" s="195"/>
      <c r="X108" s="193"/>
      <c r="Y108" s="193"/>
      <c r="Z108" s="193"/>
      <c r="AA108" s="193"/>
      <c r="AB108" s="193"/>
      <c r="AC108" s="193"/>
      <c r="AD108" s="193"/>
      <c r="AE108" s="193"/>
      <c r="AF108" s="193"/>
      <c r="AG108" s="193"/>
      <c r="AH108" s="193"/>
      <c r="AI108" s="193"/>
    </row>
    <row r="109" spans="1:35" ht="20.399999999999999" x14ac:dyDescent="0.35">
      <c r="A109" s="591" t="s">
        <v>397</v>
      </c>
      <c r="B109" s="591"/>
      <c r="C109" s="591"/>
      <c r="D109" s="591"/>
      <c r="E109" s="591"/>
      <c r="F109" s="591"/>
      <c r="G109" s="591"/>
      <c r="H109" s="591"/>
      <c r="I109" s="591"/>
      <c r="J109" s="591"/>
      <c r="K109" s="591"/>
      <c r="L109" s="591"/>
      <c r="M109" s="591"/>
      <c r="N109" s="591"/>
      <c r="O109" s="591"/>
      <c r="P109" s="591"/>
      <c r="Q109" s="591"/>
      <c r="R109" s="591"/>
      <c r="S109" s="591"/>
      <c r="T109" s="195"/>
      <c r="U109" s="195"/>
      <c r="V109" s="195"/>
      <c r="W109" s="195"/>
      <c r="X109" s="193"/>
      <c r="Y109" s="193"/>
      <c r="Z109" s="193"/>
      <c r="AA109" s="193"/>
      <c r="AB109" s="193"/>
      <c r="AC109" s="193"/>
      <c r="AD109" s="193"/>
      <c r="AE109" s="193"/>
      <c r="AF109" s="193"/>
      <c r="AG109" s="193"/>
      <c r="AH109" s="193"/>
      <c r="AI109" s="193"/>
    </row>
    <row r="110" spans="1:35" ht="21" x14ac:dyDescent="0.4">
      <c r="A110" s="204"/>
      <c r="B110" s="204"/>
      <c r="C110" s="204"/>
      <c r="D110" s="204"/>
      <c r="E110" s="204"/>
      <c r="F110" s="204"/>
      <c r="G110" s="204"/>
      <c r="H110" s="204"/>
      <c r="I110" s="204"/>
      <c r="J110" s="196"/>
      <c r="K110" s="196"/>
      <c r="L110" s="196"/>
      <c r="M110" s="196"/>
      <c r="N110" s="196"/>
      <c r="O110" s="196"/>
      <c r="P110" s="196"/>
      <c r="Q110" s="196"/>
      <c r="R110" s="196"/>
      <c r="S110" s="196"/>
    </row>
    <row r="111" spans="1:35" ht="20.399999999999999" x14ac:dyDescent="0.35">
      <c r="A111" s="591" t="s">
        <v>398</v>
      </c>
      <c r="B111" s="591"/>
      <c r="C111" s="591"/>
      <c r="D111" s="591"/>
      <c r="E111" s="591"/>
      <c r="F111" s="591"/>
      <c r="G111" s="591"/>
      <c r="H111" s="591"/>
      <c r="I111" s="591"/>
      <c r="J111" s="591"/>
      <c r="K111" s="591"/>
      <c r="L111" s="591"/>
      <c r="M111" s="591"/>
      <c r="N111" s="591"/>
      <c r="O111" s="591"/>
      <c r="P111" s="591"/>
      <c r="Q111" s="591"/>
      <c r="R111" s="591"/>
      <c r="S111" s="591"/>
      <c r="T111" s="195"/>
      <c r="U111" s="195"/>
      <c r="V111" s="195"/>
      <c r="W111" s="195"/>
      <c r="X111" s="193"/>
      <c r="Y111" s="193"/>
      <c r="Z111" s="193"/>
      <c r="AA111" s="193"/>
      <c r="AB111" s="193"/>
      <c r="AC111" s="193"/>
      <c r="AD111" s="193"/>
      <c r="AE111" s="193"/>
      <c r="AF111" s="193"/>
      <c r="AG111" s="193"/>
      <c r="AH111" s="193"/>
      <c r="AI111" s="193"/>
    </row>
    <row r="112" spans="1:35" ht="12" customHeight="1" x14ac:dyDescent="0.35">
      <c r="A112" s="206"/>
      <c r="B112" s="206"/>
      <c r="C112" s="206"/>
      <c r="D112" s="206"/>
      <c r="E112" s="206"/>
      <c r="F112" s="206"/>
      <c r="G112" s="206"/>
      <c r="H112" s="206"/>
      <c r="I112" s="206"/>
      <c r="J112" s="206"/>
      <c r="K112" s="206"/>
      <c r="L112" s="206"/>
      <c r="M112" s="206"/>
      <c r="N112" s="206"/>
      <c r="O112" s="206"/>
      <c r="P112" s="206"/>
      <c r="Q112" s="206"/>
      <c r="R112" s="206"/>
      <c r="S112" s="206"/>
      <c r="T112" s="195"/>
      <c r="U112" s="195"/>
      <c r="V112" s="195"/>
      <c r="W112" s="195"/>
      <c r="X112" s="193"/>
      <c r="Y112" s="193"/>
      <c r="Z112" s="193"/>
      <c r="AA112" s="193"/>
      <c r="AB112" s="193"/>
      <c r="AC112" s="193"/>
      <c r="AD112" s="193"/>
      <c r="AE112" s="193"/>
      <c r="AF112" s="193"/>
      <c r="AG112" s="193"/>
      <c r="AH112" s="193"/>
      <c r="AI112" s="193"/>
    </row>
    <row r="113" spans="1:20" ht="15.6" x14ac:dyDescent="0.3">
      <c r="A113" s="205" t="s">
        <v>426</v>
      </c>
      <c r="B113" s="205"/>
      <c r="C113" s="205"/>
      <c r="D113" s="592">
        <f>'Attendance Report Form'!$AD$10</f>
        <v>46023</v>
      </c>
      <c r="E113" s="592"/>
      <c r="F113" s="592"/>
      <c r="G113" s="592"/>
      <c r="H113" s="592"/>
      <c r="I113" s="592"/>
      <c r="J113" s="196"/>
      <c r="K113" s="196"/>
      <c r="L113" s="196"/>
      <c r="M113" s="196"/>
      <c r="N113" s="196"/>
      <c r="O113" s="593" t="s">
        <v>553</v>
      </c>
      <c r="P113" s="593"/>
      <c r="Q113" s="205">
        <f>'Attendance Report Form'!$AD$9</f>
        <v>0</v>
      </c>
      <c r="R113" s="205"/>
      <c r="S113" s="205"/>
    </row>
    <row r="114" spans="1:20" ht="15.6" x14ac:dyDescent="0.3">
      <c r="J114" s="205"/>
      <c r="K114" s="205"/>
      <c r="O114" s="593" t="s">
        <v>510</v>
      </c>
      <c r="P114" s="593"/>
      <c r="Q114" s="205">
        <f>'Attendance Report Form'!$AI$9</f>
        <v>0</v>
      </c>
    </row>
    <row r="115" spans="1:20" ht="15.6" x14ac:dyDescent="0.3">
      <c r="A115" s="205" t="s">
        <v>428</v>
      </c>
      <c r="B115" s="205">
        <f>'Attendance Report Form'!$C$9</f>
        <v>0</v>
      </c>
      <c r="C115" s="205"/>
      <c r="D115" s="205"/>
      <c r="E115" s="205"/>
      <c r="F115" s="205"/>
      <c r="G115" s="205"/>
      <c r="H115" s="205"/>
      <c r="I115" s="205"/>
      <c r="J115" s="205"/>
      <c r="K115" s="205"/>
      <c r="L115" s="205"/>
      <c r="M115" s="205"/>
      <c r="N115" s="205"/>
      <c r="O115" s="205"/>
      <c r="P115" s="205"/>
      <c r="Q115" s="197"/>
      <c r="R115" s="197"/>
      <c r="S115" s="197"/>
      <c r="T115" s="194"/>
    </row>
    <row r="116" spans="1:20" ht="16.2" thickBot="1" x14ac:dyDescent="0.35">
      <c r="A116" s="205" t="s">
        <v>427</v>
      </c>
      <c r="B116" s="205">
        <f>IF('Attendance Report Form'!$AD$11 &lt;&gt; "", 'Attendance Report Form'!$AD$11, "")</f>
        <v>0</v>
      </c>
      <c r="C116" s="205"/>
      <c r="D116" s="205"/>
      <c r="E116" s="205"/>
      <c r="F116" s="205"/>
      <c r="G116" s="205"/>
      <c r="H116" s="205"/>
      <c r="I116" s="205"/>
      <c r="J116" s="205"/>
      <c r="K116" s="205"/>
      <c r="L116" s="205"/>
      <c r="M116" s="205"/>
      <c r="N116" s="205"/>
      <c r="O116" s="205"/>
      <c r="P116" s="205"/>
      <c r="Q116" s="197"/>
      <c r="R116" s="197"/>
      <c r="S116" s="197"/>
      <c r="T116" s="194"/>
    </row>
    <row r="117" spans="1:20" ht="16.2" thickBot="1" x14ac:dyDescent="0.35">
      <c r="A117" s="196"/>
      <c r="B117" s="196"/>
      <c r="C117" s="196"/>
      <c r="D117" s="196"/>
      <c r="E117" s="196"/>
      <c r="F117" s="196"/>
      <c r="G117" s="196"/>
      <c r="H117" s="196"/>
      <c r="I117" s="196"/>
      <c r="J117" s="588" t="s">
        <v>407</v>
      </c>
      <c r="K117" s="589"/>
      <c r="L117" s="589"/>
      <c r="M117" s="589"/>
      <c r="N117" s="589"/>
      <c r="O117" s="589"/>
      <c r="P117" s="589"/>
      <c r="Q117" s="589"/>
      <c r="R117" s="589"/>
      <c r="S117" s="590"/>
    </row>
    <row r="118" spans="1:20" ht="31.2" x14ac:dyDescent="0.3">
      <c r="A118" s="198" t="s">
        <v>400</v>
      </c>
      <c r="B118" s="294" t="s">
        <v>399</v>
      </c>
      <c r="C118" s="198" t="s">
        <v>579</v>
      </c>
      <c r="D118" s="198" t="s">
        <v>2</v>
      </c>
      <c r="E118" s="198" t="s">
        <v>145</v>
      </c>
      <c r="F118" s="198" t="s">
        <v>453</v>
      </c>
      <c r="G118" s="198" t="s">
        <v>418</v>
      </c>
      <c r="H118" s="198" t="s">
        <v>152</v>
      </c>
      <c r="I118" s="284" t="s">
        <v>401</v>
      </c>
      <c r="J118" s="199" t="s">
        <v>412</v>
      </c>
      <c r="K118" s="200" t="s">
        <v>413</v>
      </c>
      <c r="L118" s="201" t="s">
        <v>414</v>
      </c>
      <c r="M118" s="200" t="s">
        <v>402</v>
      </c>
      <c r="N118" s="201" t="s">
        <v>403</v>
      </c>
      <c r="O118" s="208" t="s">
        <v>417</v>
      </c>
      <c r="P118" s="209" t="s">
        <v>404</v>
      </c>
      <c r="Q118" s="295" t="s">
        <v>411</v>
      </c>
      <c r="R118" s="208" t="s">
        <v>405</v>
      </c>
      <c r="S118" s="209" t="s">
        <v>368</v>
      </c>
    </row>
    <row r="119" spans="1:20" ht="33" customHeight="1" x14ac:dyDescent="0.3">
      <c r="A119" s="312" t="str" cm="1">
        <f t="array" ref="A119">IFERROR(INDEX('Attendance Report Form'!$B$16:$B$287,SMALL(IF(ISNUMBER(SEARCH("C",'Attendance Report Form'!$C$16:$C$287)),ROW('Attendance Report Form'!$B$16:$B$287)-ROW('Attendance Report Form'!$B$16)+1),ROW(A46))),"")</f>
        <v/>
      </c>
      <c r="B119" s="313"/>
      <c r="C119" s="312" t="str" cm="1">
        <f t="array" ref="C119">IFERROR(
  INDEX('Attendance Report Form'!$D$16:$D$287,
    SMALL(
      IF(ISNUMBER(SEARCH("C",'Attendance Report Form'!$C$16:$C$287)),
         ROW('Attendance Report Form'!$C$16:$C$287)-ROW('Attendance Report Form'!$C$16)+1),
      ROW(A46)
    )
  ),
"")</f>
        <v/>
      </c>
      <c r="D119" s="312" t="str" cm="1">
        <f t="array" ref="D119">IF(A119="","",
  COUNTIF(
    INDEX('Attendance Report Form'!$E$16:$AI$287,
      SMALL(
        IF(ISNUMBER(SEARCH("C",'Attendance Report Form'!$C$16:$C$287)),
           ROW('Attendance Report Form'!$C$16:$C$287)-ROW('Attendance Report Form'!$C$16)+1),
        ROW(A46)
      ),
    0),
  "F")
)</f>
        <v/>
      </c>
      <c r="E119" s="312" t="str" cm="1">
        <f t="array" ref="E119">IF(A119="","",
  COUNTIF(
    INDEX('Attendance Report Form'!$E$16:$AI$287,
      SMALL(
        IF(ISNUMBER(SEARCH("C",'Attendance Report Form'!$C$16:$C$287)),
           ROW('Attendance Report Form'!$C$16:$C$287)-ROW('Attendance Report Form'!$C$16)+1),
        ROW(A46)
      ),
    0),
  "P")
)</f>
        <v/>
      </c>
      <c r="F119" s="312" t="str" cm="1">
        <f t="array" ref="F119">IF(A119="","",
  COUNTIF(
    INDEX('Attendance Report Form'!$E$16:$AI$287,
      SMALL(
        IF(ISNUMBER(SEARCH("C",'Attendance Report Form'!$C$16:$C$287)),
           ROW('Attendance Report Form'!$C$16:$C$287)-ROW('Attendance Report Form'!$C$16)+1),
        ROW(A46)
      ),
    0),
  "FP")
)</f>
        <v/>
      </c>
      <c r="G119" s="312" t="str" cm="1">
        <f t="array" ref="G119">IF(A119="","",
  COUNTIF(
    INDEX('Attendance Report Form'!$E$16:$AI$287,
      SMALL(
        IF(ISNUMBER(SEARCH("C",'Attendance Report Form'!$C$16:$C$287)),
           ROW('Attendance Report Form'!$C$16:$C$287)-ROW('Attendance Report Form'!$C$16)+1),
        ROW(A46)
      ),
    0),
  "SI")
)</f>
        <v/>
      </c>
      <c r="H119" s="312" t="str" cm="1">
        <f t="array" ref="H119">IF(A119="","",
  COUNTIF(
    INDEX('Attendance Report Form'!$E$16:$AI$287,
      SMALL(
        IF(ISNUMBER(SEARCH("C",'Attendance Report Form'!$C$16:$C$287)),
           ROW('Attendance Report Form'!$C$16:$C$287)-ROW('Attendance Report Form'!$C$16)+1),
        ROW(A46)
      ),
    0),
  "N")
)</f>
        <v/>
      </c>
      <c r="I119" s="309"/>
      <c r="J119" s="298"/>
      <c r="K119" s="299"/>
      <c r="L119" s="299"/>
      <c r="M119" s="299"/>
      <c r="N119" s="299"/>
      <c r="O119" s="300"/>
      <c r="P119" s="301"/>
      <c r="Q119" s="302"/>
      <c r="R119" s="300"/>
      <c r="S119" s="303"/>
    </row>
    <row r="120" spans="1:20" ht="33" customHeight="1" x14ac:dyDescent="0.3">
      <c r="A120" s="312" t="str" cm="1">
        <f t="array" ref="A120">IFERROR(INDEX('Attendance Report Form'!$B$16:$B$287,SMALL(IF(ISNUMBER(SEARCH("C",'Attendance Report Form'!$C$16:$C$287)),ROW('Attendance Report Form'!$B$16:$B$287)-ROW('Attendance Report Form'!$B$16)+1),ROW(A47))),"")</f>
        <v/>
      </c>
      <c r="B120" s="313"/>
      <c r="C120" s="312" t="str" cm="1">
        <f t="array" ref="C120">IFERROR(
  INDEX('Attendance Report Form'!$D$16:$D$287,
    SMALL(
      IF(ISNUMBER(SEARCH("C",'Attendance Report Form'!$C$16:$C$287)),
         ROW('Attendance Report Form'!$C$16:$C$287)-ROW('Attendance Report Form'!$C$16)+1),
      ROW(A47)
    )
  ),
"")</f>
        <v/>
      </c>
      <c r="D120" s="312" t="str" cm="1">
        <f t="array" ref="D120">IF(A120="","",
  COUNTIF(
    INDEX('Attendance Report Form'!$E$16:$AI$287,
      SMALL(
        IF(ISNUMBER(SEARCH("C",'Attendance Report Form'!$C$16:$C$287)),
           ROW('Attendance Report Form'!$C$16:$C$287)-ROW('Attendance Report Form'!$C$16)+1),
        ROW(A47)
      ),
    0),
  "F")
)</f>
        <v/>
      </c>
      <c r="E120" s="312" t="str" cm="1">
        <f t="array" ref="E120">IF(A120="","",
  COUNTIF(
    INDEX('Attendance Report Form'!$E$16:$AI$287,
      SMALL(
        IF(ISNUMBER(SEARCH("C",'Attendance Report Form'!$C$16:$C$287)),
           ROW('Attendance Report Form'!$C$16:$C$287)-ROW('Attendance Report Form'!$C$16)+1),
        ROW(A47)
      ),
    0),
  "P")
)</f>
        <v/>
      </c>
      <c r="F120" s="312" t="str" cm="1">
        <f t="array" ref="F120">IF(A120="","",
  COUNTIF(
    INDEX('Attendance Report Form'!$E$16:$AI$287,
      SMALL(
        IF(ISNUMBER(SEARCH("C",'Attendance Report Form'!$C$16:$C$287)),
           ROW('Attendance Report Form'!$C$16:$C$287)-ROW('Attendance Report Form'!$C$16)+1),
        ROW(A47)
      ),
    0),
  "FP")
)</f>
        <v/>
      </c>
      <c r="G120" s="312" t="str" cm="1">
        <f t="array" ref="G120">IF(A120="","",
  COUNTIF(
    INDEX('Attendance Report Form'!$E$16:$AI$287,
      SMALL(
        IF(ISNUMBER(SEARCH("C",'Attendance Report Form'!$C$16:$C$287)),
           ROW('Attendance Report Form'!$C$16:$C$287)-ROW('Attendance Report Form'!$C$16)+1),
        ROW(A47)
      ),
    0),
  "SI")
)</f>
        <v/>
      </c>
      <c r="H120" s="312" t="str" cm="1">
        <f t="array" ref="H120">IF(A120="","",
  COUNTIF(
    INDEX('Attendance Report Form'!$E$16:$AI$287,
      SMALL(
        IF(ISNUMBER(SEARCH("C",'Attendance Report Form'!$C$16:$C$287)),
           ROW('Attendance Report Form'!$C$16:$C$287)-ROW('Attendance Report Form'!$C$16)+1),
        ROW(A47)
      ),
    0),
  "N")
)</f>
        <v/>
      </c>
      <c r="I120" s="309"/>
      <c r="J120" s="298"/>
      <c r="K120" s="299"/>
      <c r="L120" s="299"/>
      <c r="M120" s="299"/>
      <c r="N120" s="299"/>
      <c r="O120" s="300"/>
      <c r="P120" s="301"/>
      <c r="Q120" s="302"/>
      <c r="R120" s="300"/>
      <c r="S120" s="303"/>
    </row>
    <row r="121" spans="1:20" ht="33" customHeight="1" x14ac:dyDescent="0.3">
      <c r="A121" s="312" t="str" cm="1">
        <f t="array" ref="A121">IFERROR(INDEX('Attendance Report Form'!$B$16:$B$287,SMALL(IF(ISNUMBER(SEARCH("C",'Attendance Report Form'!$C$16:$C$287)),ROW('Attendance Report Form'!$B$16:$B$287)-ROW('Attendance Report Form'!$B$16)+1),ROW(A48))),"")</f>
        <v/>
      </c>
      <c r="B121" s="313"/>
      <c r="C121" s="312" t="str" cm="1">
        <f t="array" ref="C121">IFERROR(
  INDEX('Attendance Report Form'!$D$16:$D$287,
    SMALL(
      IF(ISNUMBER(SEARCH("C",'Attendance Report Form'!$C$16:$C$287)),
         ROW('Attendance Report Form'!$C$16:$C$287)-ROW('Attendance Report Form'!$C$16)+1),
      ROW(A48)
    )
  ),
"")</f>
        <v/>
      </c>
      <c r="D121" s="312" t="str" cm="1">
        <f t="array" ref="D121">IF(A121="","",
  COUNTIF(
    INDEX('Attendance Report Form'!$E$16:$AI$287,
      SMALL(
        IF(ISNUMBER(SEARCH("C",'Attendance Report Form'!$C$16:$C$287)),
           ROW('Attendance Report Form'!$C$16:$C$287)-ROW('Attendance Report Form'!$C$16)+1),
        ROW(A48)
      ),
    0),
  "F")
)</f>
        <v/>
      </c>
      <c r="E121" s="312" t="str" cm="1">
        <f t="array" ref="E121">IF(A121="","",
  COUNTIF(
    INDEX('Attendance Report Form'!$E$16:$AI$287,
      SMALL(
        IF(ISNUMBER(SEARCH("C",'Attendance Report Form'!$C$16:$C$287)),
           ROW('Attendance Report Form'!$C$16:$C$287)-ROW('Attendance Report Form'!$C$16)+1),
        ROW(A48)
      ),
    0),
  "P")
)</f>
        <v/>
      </c>
      <c r="F121" s="312" t="str" cm="1">
        <f t="array" ref="F121">IF(A121="","",
  COUNTIF(
    INDEX('Attendance Report Form'!$E$16:$AI$287,
      SMALL(
        IF(ISNUMBER(SEARCH("C",'Attendance Report Form'!$C$16:$C$287)),
           ROW('Attendance Report Form'!$C$16:$C$287)-ROW('Attendance Report Form'!$C$16)+1),
        ROW(A48)
      ),
    0),
  "FP")
)</f>
        <v/>
      </c>
      <c r="G121" s="312" t="str" cm="1">
        <f t="array" ref="G121">IF(A121="","",
  COUNTIF(
    INDEX('Attendance Report Form'!$E$16:$AI$287,
      SMALL(
        IF(ISNUMBER(SEARCH("C",'Attendance Report Form'!$C$16:$C$287)),
           ROW('Attendance Report Form'!$C$16:$C$287)-ROW('Attendance Report Form'!$C$16)+1),
        ROW(A48)
      ),
    0),
  "SI")
)</f>
        <v/>
      </c>
      <c r="H121" s="312" t="str" cm="1">
        <f t="array" ref="H121">IF(A121="","",
  COUNTIF(
    INDEX('Attendance Report Form'!$E$16:$AI$287,
      SMALL(
        IF(ISNUMBER(SEARCH("C",'Attendance Report Form'!$C$16:$C$287)),
           ROW('Attendance Report Form'!$C$16:$C$287)-ROW('Attendance Report Form'!$C$16)+1),
        ROW(A48)
      ),
    0),
  "N")
)</f>
        <v/>
      </c>
      <c r="I121" s="309"/>
      <c r="J121" s="298"/>
      <c r="K121" s="299"/>
      <c r="L121" s="299"/>
      <c r="M121" s="299"/>
      <c r="N121" s="299"/>
      <c r="O121" s="300"/>
      <c r="P121" s="301"/>
      <c r="Q121" s="302"/>
      <c r="R121" s="300"/>
      <c r="S121" s="303"/>
    </row>
    <row r="122" spans="1:20" ht="33" customHeight="1" x14ac:dyDescent="0.3">
      <c r="A122" s="312" t="str" cm="1">
        <f t="array" ref="A122">IFERROR(INDEX('Attendance Report Form'!$B$16:$B$287,SMALL(IF(ISNUMBER(SEARCH("C",'Attendance Report Form'!$C$16:$C$287)),ROW('Attendance Report Form'!$B$16:$B$287)-ROW('Attendance Report Form'!$B$16)+1),ROW(A49))),"")</f>
        <v/>
      </c>
      <c r="B122" s="313"/>
      <c r="C122" s="312" t="str" cm="1">
        <f t="array" ref="C122">IFERROR(
  INDEX('Attendance Report Form'!$D$16:$D$287,
    SMALL(
      IF(ISNUMBER(SEARCH("C",'Attendance Report Form'!$C$16:$C$287)),
         ROW('Attendance Report Form'!$C$16:$C$287)-ROW('Attendance Report Form'!$C$16)+1),
      ROW(A49)
    )
  ),
"")</f>
        <v/>
      </c>
      <c r="D122" s="312" t="str" cm="1">
        <f t="array" ref="D122">IF(A122="","",
  COUNTIF(
    INDEX('Attendance Report Form'!$E$16:$AI$287,
      SMALL(
        IF(ISNUMBER(SEARCH("C",'Attendance Report Form'!$C$16:$C$287)),
           ROW('Attendance Report Form'!$C$16:$C$287)-ROW('Attendance Report Form'!$C$16)+1),
        ROW(A49)
      ),
    0),
  "F")
)</f>
        <v/>
      </c>
      <c r="E122" s="312" t="str" cm="1">
        <f t="array" ref="E122">IF(A122="","",
  COUNTIF(
    INDEX('Attendance Report Form'!$E$16:$AI$287,
      SMALL(
        IF(ISNUMBER(SEARCH("C",'Attendance Report Form'!$C$16:$C$287)),
           ROW('Attendance Report Form'!$C$16:$C$287)-ROW('Attendance Report Form'!$C$16)+1),
        ROW(A49)
      ),
    0),
  "P")
)</f>
        <v/>
      </c>
      <c r="F122" s="312" t="str" cm="1">
        <f t="array" ref="F122">IF(A122="","",
  COUNTIF(
    INDEX('Attendance Report Form'!$E$16:$AI$287,
      SMALL(
        IF(ISNUMBER(SEARCH("C",'Attendance Report Form'!$C$16:$C$287)),
           ROW('Attendance Report Form'!$C$16:$C$287)-ROW('Attendance Report Form'!$C$16)+1),
        ROW(A49)
      ),
    0),
  "FP")
)</f>
        <v/>
      </c>
      <c r="G122" s="312" t="str" cm="1">
        <f t="array" ref="G122">IF(A122="","",
  COUNTIF(
    INDEX('Attendance Report Form'!$E$16:$AI$287,
      SMALL(
        IF(ISNUMBER(SEARCH("C",'Attendance Report Form'!$C$16:$C$287)),
           ROW('Attendance Report Form'!$C$16:$C$287)-ROW('Attendance Report Form'!$C$16)+1),
        ROW(A49)
      ),
    0),
  "SI")
)</f>
        <v/>
      </c>
      <c r="H122" s="312" t="str" cm="1">
        <f t="array" ref="H122">IF(A122="","",
  COUNTIF(
    INDEX('Attendance Report Form'!$E$16:$AI$287,
      SMALL(
        IF(ISNUMBER(SEARCH("C",'Attendance Report Form'!$C$16:$C$287)),
           ROW('Attendance Report Form'!$C$16:$C$287)-ROW('Attendance Report Form'!$C$16)+1),
        ROW(A49)
      ),
    0),
  "N")
)</f>
        <v/>
      </c>
      <c r="I122" s="309"/>
      <c r="J122" s="298"/>
      <c r="K122" s="299"/>
      <c r="L122" s="299"/>
      <c r="M122" s="299"/>
      <c r="N122" s="299"/>
      <c r="O122" s="300"/>
      <c r="P122" s="301"/>
      <c r="Q122" s="302"/>
      <c r="R122" s="300"/>
      <c r="S122" s="303"/>
    </row>
    <row r="123" spans="1:20" ht="33" customHeight="1" x14ac:dyDescent="0.3">
      <c r="A123" s="312" t="str" cm="1">
        <f t="array" ref="A123">IFERROR(INDEX('Attendance Report Form'!$B$16:$B$287,SMALL(IF(ISNUMBER(SEARCH("C",'Attendance Report Form'!$C$16:$C$287)),ROW('Attendance Report Form'!$B$16:$B$287)-ROW('Attendance Report Form'!$B$16)+1),ROW(A50))),"")</f>
        <v/>
      </c>
      <c r="B123" s="313"/>
      <c r="C123" s="312" t="str" cm="1">
        <f t="array" ref="C123">IFERROR(
  INDEX('Attendance Report Form'!$D$16:$D$287,
    SMALL(
      IF(ISNUMBER(SEARCH("C",'Attendance Report Form'!$C$16:$C$287)),
         ROW('Attendance Report Form'!$C$16:$C$287)-ROW('Attendance Report Form'!$C$16)+1),
      ROW(A50)
    )
  ),
"")</f>
        <v/>
      </c>
      <c r="D123" s="312" t="str" cm="1">
        <f t="array" ref="D123">IF(A123="","",
  COUNTIF(
    INDEX('Attendance Report Form'!$E$16:$AI$287,
      SMALL(
        IF(ISNUMBER(SEARCH("C",'Attendance Report Form'!$C$16:$C$287)),
           ROW('Attendance Report Form'!$C$16:$C$287)-ROW('Attendance Report Form'!$C$16)+1),
        ROW(A50)
      ),
    0),
  "F")
)</f>
        <v/>
      </c>
      <c r="E123" s="312" t="str" cm="1">
        <f t="array" ref="E123">IF(A123="","",
  COUNTIF(
    INDEX('Attendance Report Form'!$E$16:$AI$287,
      SMALL(
        IF(ISNUMBER(SEARCH("C",'Attendance Report Form'!$C$16:$C$287)),
           ROW('Attendance Report Form'!$C$16:$C$287)-ROW('Attendance Report Form'!$C$16)+1),
        ROW(A50)
      ),
    0),
  "P")
)</f>
        <v/>
      </c>
      <c r="F123" s="312" t="str" cm="1">
        <f t="array" ref="F123">IF(A123="","",
  COUNTIF(
    INDEX('Attendance Report Form'!$E$16:$AI$287,
      SMALL(
        IF(ISNUMBER(SEARCH("C",'Attendance Report Form'!$C$16:$C$287)),
           ROW('Attendance Report Form'!$C$16:$C$287)-ROW('Attendance Report Form'!$C$16)+1),
        ROW(A50)
      ),
    0),
  "FP")
)</f>
        <v/>
      </c>
      <c r="G123" s="312" t="str" cm="1">
        <f t="array" ref="G123">IF(A123="","",
  COUNTIF(
    INDEX('Attendance Report Form'!$E$16:$AI$287,
      SMALL(
        IF(ISNUMBER(SEARCH("C",'Attendance Report Form'!$C$16:$C$287)),
           ROW('Attendance Report Form'!$C$16:$C$287)-ROW('Attendance Report Form'!$C$16)+1),
        ROW(A50)
      ),
    0),
  "SI")
)</f>
        <v/>
      </c>
      <c r="H123" s="312" t="str" cm="1">
        <f t="array" ref="H123">IF(A123="","",
  COUNTIF(
    INDEX('Attendance Report Form'!$E$16:$AI$287,
      SMALL(
        IF(ISNUMBER(SEARCH("C",'Attendance Report Form'!$C$16:$C$287)),
           ROW('Attendance Report Form'!$C$16:$C$287)-ROW('Attendance Report Form'!$C$16)+1),
        ROW(A50)
      ),
    0),
  "N")
)</f>
        <v/>
      </c>
      <c r="I123" s="309"/>
      <c r="J123" s="298"/>
      <c r="K123" s="299"/>
      <c r="L123" s="299"/>
      <c r="M123" s="299"/>
      <c r="N123" s="299"/>
      <c r="O123" s="300"/>
      <c r="P123" s="301"/>
      <c r="Q123" s="302"/>
      <c r="R123" s="300"/>
      <c r="S123" s="303"/>
    </row>
    <row r="124" spans="1:20" ht="33" customHeight="1" x14ac:dyDescent="0.3">
      <c r="A124" s="312" t="str" cm="1">
        <f t="array" ref="A124">IFERROR(INDEX('Attendance Report Form'!$B$16:$B$287,SMALL(IF(ISNUMBER(SEARCH("C",'Attendance Report Form'!$C$16:$C$287)),ROW('Attendance Report Form'!$B$16:$B$287)-ROW('Attendance Report Form'!$B$16)+1),ROW(A51))),"")</f>
        <v/>
      </c>
      <c r="B124" s="313"/>
      <c r="C124" s="312" t="str" cm="1">
        <f t="array" ref="C124">IFERROR(
  INDEX('Attendance Report Form'!$D$16:$D$287,
    SMALL(
      IF(ISNUMBER(SEARCH("C",'Attendance Report Form'!$C$16:$C$287)),
         ROW('Attendance Report Form'!$C$16:$C$287)-ROW('Attendance Report Form'!$C$16)+1),
      ROW(A51)
    )
  ),
"")</f>
        <v/>
      </c>
      <c r="D124" s="312" t="str" cm="1">
        <f t="array" ref="D124">IF(A124="","",
  COUNTIF(
    INDEX('Attendance Report Form'!$E$16:$AI$287,
      SMALL(
        IF(ISNUMBER(SEARCH("C",'Attendance Report Form'!$C$16:$C$287)),
           ROW('Attendance Report Form'!$C$16:$C$287)-ROW('Attendance Report Form'!$C$16)+1),
        ROW(A51)
      ),
    0),
  "F")
)</f>
        <v/>
      </c>
      <c r="E124" s="312" t="str" cm="1">
        <f t="array" ref="E124">IF(A124="","",
  COUNTIF(
    INDEX('Attendance Report Form'!$E$16:$AI$287,
      SMALL(
        IF(ISNUMBER(SEARCH("C",'Attendance Report Form'!$C$16:$C$287)),
           ROW('Attendance Report Form'!$C$16:$C$287)-ROW('Attendance Report Form'!$C$16)+1),
        ROW(A51)
      ),
    0),
  "P")
)</f>
        <v/>
      </c>
      <c r="F124" s="312" t="str" cm="1">
        <f t="array" ref="F124">IF(A124="","",
  COUNTIF(
    INDEX('Attendance Report Form'!$E$16:$AI$287,
      SMALL(
        IF(ISNUMBER(SEARCH("C",'Attendance Report Form'!$C$16:$C$287)),
           ROW('Attendance Report Form'!$C$16:$C$287)-ROW('Attendance Report Form'!$C$16)+1),
        ROW(A51)
      ),
    0),
  "FP")
)</f>
        <v/>
      </c>
      <c r="G124" s="312" t="str" cm="1">
        <f t="array" ref="G124">IF(A124="","",
  COUNTIF(
    INDEX('Attendance Report Form'!$E$16:$AI$287,
      SMALL(
        IF(ISNUMBER(SEARCH("C",'Attendance Report Form'!$C$16:$C$287)),
           ROW('Attendance Report Form'!$C$16:$C$287)-ROW('Attendance Report Form'!$C$16)+1),
        ROW(A51)
      ),
    0),
  "SI")
)</f>
        <v/>
      </c>
      <c r="H124" s="312" t="str" cm="1">
        <f t="array" ref="H124">IF(A124="","",
  COUNTIF(
    INDEX('Attendance Report Form'!$E$16:$AI$287,
      SMALL(
        IF(ISNUMBER(SEARCH("C",'Attendance Report Form'!$C$16:$C$287)),
           ROW('Attendance Report Form'!$C$16:$C$287)-ROW('Attendance Report Form'!$C$16)+1),
        ROW(A51)
      ),
    0),
  "N")
)</f>
        <v/>
      </c>
      <c r="I124" s="309"/>
      <c r="J124" s="298"/>
      <c r="K124" s="299"/>
      <c r="L124" s="299"/>
      <c r="M124" s="299"/>
      <c r="N124" s="299"/>
      <c r="O124" s="300"/>
      <c r="P124" s="301"/>
      <c r="Q124" s="302"/>
      <c r="R124" s="300"/>
      <c r="S124" s="303"/>
    </row>
    <row r="125" spans="1:20" ht="33" customHeight="1" x14ac:dyDescent="0.3">
      <c r="A125" s="312" t="str" cm="1">
        <f t="array" ref="A125">IFERROR(INDEX('Attendance Report Form'!$B$16:$B$287,SMALL(IF(ISNUMBER(SEARCH("C",'Attendance Report Form'!$C$16:$C$287)),ROW('Attendance Report Form'!$B$16:$B$287)-ROW('Attendance Report Form'!$B$16)+1),ROW(A52))),"")</f>
        <v/>
      </c>
      <c r="B125" s="313"/>
      <c r="C125" s="312" t="str" cm="1">
        <f t="array" ref="C125">IFERROR(
  INDEX('Attendance Report Form'!$D$16:$D$287,
    SMALL(
      IF(ISNUMBER(SEARCH("C",'Attendance Report Form'!$C$16:$C$287)),
         ROW('Attendance Report Form'!$C$16:$C$287)-ROW('Attendance Report Form'!$C$16)+1),
      ROW(A52)
    )
  ),
"")</f>
        <v/>
      </c>
      <c r="D125" s="312" t="str" cm="1">
        <f t="array" ref="D125">IF(A125="","",
  COUNTIF(
    INDEX('Attendance Report Form'!$E$16:$AI$287,
      SMALL(
        IF(ISNUMBER(SEARCH("C",'Attendance Report Form'!$C$16:$C$287)),
           ROW('Attendance Report Form'!$C$16:$C$287)-ROW('Attendance Report Form'!$C$16)+1),
        ROW(A52)
      ),
    0),
  "F")
)</f>
        <v/>
      </c>
      <c r="E125" s="312" t="str" cm="1">
        <f t="array" ref="E125">IF(A125="","",
  COUNTIF(
    INDEX('Attendance Report Form'!$E$16:$AI$287,
      SMALL(
        IF(ISNUMBER(SEARCH("C",'Attendance Report Form'!$C$16:$C$287)),
           ROW('Attendance Report Form'!$C$16:$C$287)-ROW('Attendance Report Form'!$C$16)+1),
        ROW(A52)
      ),
    0),
  "P")
)</f>
        <v/>
      </c>
      <c r="F125" s="312" t="str" cm="1">
        <f t="array" ref="F125">IF(A125="","",
  COUNTIF(
    INDEX('Attendance Report Form'!$E$16:$AI$287,
      SMALL(
        IF(ISNUMBER(SEARCH("C",'Attendance Report Form'!$C$16:$C$287)),
           ROW('Attendance Report Form'!$C$16:$C$287)-ROW('Attendance Report Form'!$C$16)+1),
        ROW(A52)
      ),
    0),
  "FP")
)</f>
        <v/>
      </c>
      <c r="G125" s="312" t="str" cm="1">
        <f t="array" ref="G125">IF(A125="","",
  COUNTIF(
    INDEX('Attendance Report Form'!$E$16:$AI$287,
      SMALL(
        IF(ISNUMBER(SEARCH("C",'Attendance Report Form'!$C$16:$C$287)),
           ROW('Attendance Report Form'!$C$16:$C$287)-ROW('Attendance Report Form'!$C$16)+1),
        ROW(A52)
      ),
    0),
  "SI")
)</f>
        <v/>
      </c>
      <c r="H125" s="312" t="str" cm="1">
        <f t="array" ref="H125">IF(A125="","",
  COUNTIF(
    INDEX('Attendance Report Form'!$E$16:$AI$287,
      SMALL(
        IF(ISNUMBER(SEARCH("C",'Attendance Report Form'!$C$16:$C$287)),
           ROW('Attendance Report Form'!$C$16:$C$287)-ROW('Attendance Report Form'!$C$16)+1),
        ROW(A52)
      ),
    0),
  "N")
)</f>
        <v/>
      </c>
      <c r="I125" s="309"/>
      <c r="J125" s="298"/>
      <c r="K125" s="299"/>
      <c r="L125" s="299"/>
      <c r="M125" s="299"/>
      <c r="N125" s="299"/>
      <c r="O125" s="300"/>
      <c r="P125" s="301"/>
      <c r="Q125" s="302"/>
      <c r="R125" s="300"/>
      <c r="S125" s="303"/>
    </row>
    <row r="126" spans="1:20" ht="33" customHeight="1" x14ac:dyDescent="0.3">
      <c r="A126" s="312" t="str" cm="1">
        <f t="array" ref="A126">IFERROR(INDEX('Attendance Report Form'!$B$16:$B$287,SMALL(IF(ISNUMBER(SEARCH("C",'Attendance Report Form'!$C$16:$C$287)),ROW('Attendance Report Form'!$B$16:$B$287)-ROW('Attendance Report Form'!$B$16)+1),ROW(A53))),"")</f>
        <v/>
      </c>
      <c r="B126" s="313"/>
      <c r="C126" s="312" t="str" cm="1">
        <f t="array" ref="C126">IFERROR(
  INDEX('Attendance Report Form'!$D$16:$D$287,
    SMALL(
      IF(ISNUMBER(SEARCH("C",'Attendance Report Form'!$C$16:$C$287)),
         ROW('Attendance Report Form'!$C$16:$C$287)-ROW('Attendance Report Form'!$C$16)+1),
      ROW(A53)
    )
  ),
"")</f>
        <v/>
      </c>
      <c r="D126" s="312" t="str" cm="1">
        <f t="array" ref="D126">IF(A126="","",
  COUNTIF(
    INDEX('Attendance Report Form'!$E$16:$AI$287,
      SMALL(
        IF(ISNUMBER(SEARCH("C",'Attendance Report Form'!$C$16:$C$287)),
           ROW('Attendance Report Form'!$C$16:$C$287)-ROW('Attendance Report Form'!$C$16)+1),
        ROW(A53)
      ),
    0),
  "F")
)</f>
        <v/>
      </c>
      <c r="E126" s="312" t="str" cm="1">
        <f t="array" ref="E126">IF(A126="","",
  COUNTIF(
    INDEX('Attendance Report Form'!$E$16:$AI$287,
      SMALL(
        IF(ISNUMBER(SEARCH("C",'Attendance Report Form'!$C$16:$C$287)),
           ROW('Attendance Report Form'!$C$16:$C$287)-ROW('Attendance Report Form'!$C$16)+1),
        ROW(A53)
      ),
    0),
  "P")
)</f>
        <v/>
      </c>
      <c r="F126" s="312" t="str" cm="1">
        <f t="array" ref="F126">IF(A126="","",
  COUNTIF(
    INDEX('Attendance Report Form'!$E$16:$AI$287,
      SMALL(
        IF(ISNUMBER(SEARCH("C",'Attendance Report Form'!$C$16:$C$287)),
           ROW('Attendance Report Form'!$C$16:$C$287)-ROW('Attendance Report Form'!$C$16)+1),
        ROW(A53)
      ),
    0),
  "FP")
)</f>
        <v/>
      </c>
      <c r="G126" s="312" t="str" cm="1">
        <f t="array" ref="G126">IF(A126="","",
  COUNTIF(
    INDEX('Attendance Report Form'!$E$16:$AI$287,
      SMALL(
        IF(ISNUMBER(SEARCH("C",'Attendance Report Form'!$C$16:$C$287)),
           ROW('Attendance Report Form'!$C$16:$C$287)-ROW('Attendance Report Form'!$C$16)+1),
        ROW(A53)
      ),
    0),
  "SI")
)</f>
        <v/>
      </c>
      <c r="H126" s="312" t="str" cm="1">
        <f t="array" ref="H126">IF(A126="","",
  COUNTIF(
    INDEX('Attendance Report Form'!$E$16:$AI$287,
      SMALL(
        IF(ISNUMBER(SEARCH("C",'Attendance Report Form'!$C$16:$C$287)),
           ROW('Attendance Report Form'!$C$16:$C$287)-ROW('Attendance Report Form'!$C$16)+1),
        ROW(A53)
      ),
    0),
  "N")
)</f>
        <v/>
      </c>
      <c r="I126" s="309"/>
      <c r="J126" s="298"/>
      <c r="K126" s="299"/>
      <c r="L126" s="299"/>
      <c r="M126" s="299"/>
      <c r="N126" s="299"/>
      <c r="O126" s="300"/>
      <c r="P126" s="301"/>
      <c r="Q126" s="302"/>
      <c r="R126" s="300"/>
      <c r="S126" s="303"/>
    </row>
    <row r="127" spans="1:20" ht="33" customHeight="1" x14ac:dyDescent="0.3">
      <c r="A127" s="312" t="str" cm="1">
        <f t="array" ref="A127">IFERROR(INDEX('Attendance Report Form'!$B$16:$B$287,SMALL(IF(ISNUMBER(SEARCH("C",'Attendance Report Form'!$C$16:$C$287)),ROW('Attendance Report Form'!$B$16:$B$287)-ROW('Attendance Report Form'!$B$16)+1),ROW(A54))),"")</f>
        <v/>
      </c>
      <c r="B127" s="313"/>
      <c r="C127" s="312" t="str" cm="1">
        <f t="array" ref="C127">IFERROR(
  INDEX('Attendance Report Form'!$D$16:$D$287,
    SMALL(
      IF(ISNUMBER(SEARCH("C",'Attendance Report Form'!$C$16:$C$287)),
         ROW('Attendance Report Form'!$C$16:$C$287)-ROW('Attendance Report Form'!$C$16)+1),
      ROW(A54)
    )
  ),
"")</f>
        <v/>
      </c>
      <c r="D127" s="312" t="str" cm="1">
        <f t="array" ref="D127">IF(A127="","",
  COUNTIF(
    INDEX('Attendance Report Form'!$E$16:$AI$287,
      SMALL(
        IF(ISNUMBER(SEARCH("C",'Attendance Report Form'!$C$16:$C$287)),
           ROW('Attendance Report Form'!$C$16:$C$287)-ROW('Attendance Report Form'!$C$16)+1),
        ROW(A54)
      ),
    0),
  "F")
)</f>
        <v/>
      </c>
      <c r="E127" s="312" t="str" cm="1">
        <f t="array" ref="E127">IF(A127="","",
  COUNTIF(
    INDEX('Attendance Report Form'!$E$16:$AI$287,
      SMALL(
        IF(ISNUMBER(SEARCH("C",'Attendance Report Form'!$C$16:$C$287)),
           ROW('Attendance Report Form'!$C$16:$C$287)-ROW('Attendance Report Form'!$C$16)+1),
        ROW(A54)
      ),
    0),
  "P")
)</f>
        <v/>
      </c>
      <c r="F127" s="312" t="str" cm="1">
        <f t="array" ref="F127">IF(A127="","",
  COUNTIF(
    INDEX('Attendance Report Form'!$E$16:$AI$287,
      SMALL(
        IF(ISNUMBER(SEARCH("C",'Attendance Report Form'!$C$16:$C$287)),
           ROW('Attendance Report Form'!$C$16:$C$287)-ROW('Attendance Report Form'!$C$16)+1),
        ROW(A54)
      ),
    0),
  "FP")
)</f>
        <v/>
      </c>
      <c r="G127" s="312" t="str" cm="1">
        <f t="array" ref="G127">IF(A127="","",
  COUNTIF(
    INDEX('Attendance Report Form'!$E$16:$AI$287,
      SMALL(
        IF(ISNUMBER(SEARCH("C",'Attendance Report Form'!$C$16:$C$287)),
           ROW('Attendance Report Form'!$C$16:$C$287)-ROW('Attendance Report Form'!$C$16)+1),
        ROW(A54)
      ),
    0),
  "SI")
)</f>
        <v/>
      </c>
      <c r="H127" s="312" t="str" cm="1">
        <f t="array" ref="H127">IF(A127="","",
  COUNTIF(
    INDEX('Attendance Report Form'!$E$16:$AI$287,
      SMALL(
        IF(ISNUMBER(SEARCH("C",'Attendance Report Form'!$C$16:$C$287)),
           ROW('Attendance Report Form'!$C$16:$C$287)-ROW('Attendance Report Form'!$C$16)+1),
        ROW(A54)
      ),
    0),
  "N")
)</f>
        <v/>
      </c>
      <c r="I127" s="309"/>
      <c r="J127" s="298"/>
      <c r="K127" s="299"/>
      <c r="L127" s="299"/>
      <c r="M127" s="299"/>
      <c r="N127" s="299"/>
      <c r="O127" s="300"/>
      <c r="P127" s="301"/>
      <c r="Q127" s="302"/>
      <c r="R127" s="300"/>
      <c r="S127" s="303"/>
    </row>
    <row r="128" spans="1:20" ht="33" customHeight="1" x14ac:dyDescent="0.3">
      <c r="A128" s="312" t="str" cm="1">
        <f t="array" ref="A128">IFERROR(INDEX('Attendance Report Form'!$B$16:$B$287,SMALL(IF(ISNUMBER(SEARCH("C",'Attendance Report Form'!$C$16:$C$287)),ROW('Attendance Report Form'!$B$16:$B$287)-ROW('Attendance Report Form'!$B$16)+1),ROW(A55))),"")</f>
        <v/>
      </c>
      <c r="B128" s="313"/>
      <c r="C128" s="312" t="str" cm="1">
        <f t="array" ref="C128">IFERROR(
  INDEX('Attendance Report Form'!$D$16:$D$287,
    SMALL(
      IF(ISNUMBER(SEARCH("C",'Attendance Report Form'!$C$16:$C$287)),
         ROW('Attendance Report Form'!$C$16:$C$287)-ROW('Attendance Report Form'!$C$16)+1),
      ROW(A55)
    )
  ),
"")</f>
        <v/>
      </c>
      <c r="D128" s="312" t="str" cm="1">
        <f t="array" ref="D128">IF(A128="","",
  COUNTIF(
    INDEX('Attendance Report Form'!$E$16:$AI$287,
      SMALL(
        IF(ISNUMBER(SEARCH("C",'Attendance Report Form'!$C$16:$C$287)),
           ROW('Attendance Report Form'!$C$16:$C$287)-ROW('Attendance Report Form'!$C$16)+1),
        ROW(A55)
      ),
    0),
  "F")
)</f>
        <v/>
      </c>
      <c r="E128" s="312" t="str" cm="1">
        <f t="array" ref="E128">IF(A128="","",
  COUNTIF(
    INDEX('Attendance Report Form'!$E$16:$AI$287,
      SMALL(
        IF(ISNUMBER(SEARCH("C",'Attendance Report Form'!$C$16:$C$287)),
           ROW('Attendance Report Form'!$C$16:$C$287)-ROW('Attendance Report Form'!$C$16)+1),
        ROW(A55)
      ),
    0),
  "P")
)</f>
        <v/>
      </c>
      <c r="F128" s="312" t="str" cm="1">
        <f t="array" ref="F128">IF(A128="","",
  COUNTIF(
    INDEX('Attendance Report Form'!$E$16:$AI$287,
      SMALL(
        IF(ISNUMBER(SEARCH("C",'Attendance Report Form'!$C$16:$C$287)),
           ROW('Attendance Report Form'!$C$16:$C$287)-ROW('Attendance Report Form'!$C$16)+1),
        ROW(A55)
      ),
    0),
  "FP")
)</f>
        <v/>
      </c>
      <c r="G128" s="312" t="str" cm="1">
        <f t="array" ref="G128">IF(A128="","",
  COUNTIF(
    INDEX('Attendance Report Form'!$E$16:$AI$287,
      SMALL(
        IF(ISNUMBER(SEARCH("C",'Attendance Report Form'!$C$16:$C$287)),
           ROW('Attendance Report Form'!$C$16:$C$287)-ROW('Attendance Report Form'!$C$16)+1),
        ROW(A55)
      ),
    0),
  "SI")
)</f>
        <v/>
      </c>
      <c r="H128" s="312" t="str" cm="1">
        <f t="array" ref="H128">IF(A128="","",
  COUNTIF(
    INDEX('Attendance Report Form'!$E$16:$AI$287,
      SMALL(
        IF(ISNUMBER(SEARCH("C",'Attendance Report Form'!$C$16:$C$287)),
           ROW('Attendance Report Form'!$C$16:$C$287)-ROW('Attendance Report Form'!$C$16)+1),
        ROW(A55)
      ),
    0),
  "N")
)</f>
        <v/>
      </c>
      <c r="I128" s="309"/>
      <c r="J128" s="298"/>
      <c r="K128" s="299"/>
      <c r="L128" s="299"/>
      <c r="M128" s="299"/>
      <c r="N128" s="299"/>
      <c r="O128" s="300"/>
      <c r="P128" s="301"/>
      <c r="Q128" s="302"/>
      <c r="R128" s="300"/>
      <c r="S128" s="303"/>
    </row>
    <row r="129" spans="1:35" ht="33" customHeight="1" x14ac:dyDescent="0.3">
      <c r="A129" s="312" t="str" cm="1">
        <f t="array" ref="A129">IFERROR(INDEX('Attendance Report Form'!$B$16:$B$287,SMALL(IF(ISNUMBER(SEARCH("C",'Attendance Report Form'!$C$16:$C$287)),ROW('Attendance Report Form'!$B$16:$B$287)-ROW('Attendance Report Form'!$B$16)+1),ROW(A56))),"")</f>
        <v/>
      </c>
      <c r="B129" s="313"/>
      <c r="C129" s="312" t="str" cm="1">
        <f t="array" ref="C129">IFERROR(
  INDEX('Attendance Report Form'!$D$16:$D$287,
    SMALL(
      IF(ISNUMBER(SEARCH("C",'Attendance Report Form'!$C$16:$C$287)),
         ROW('Attendance Report Form'!$C$16:$C$287)-ROW('Attendance Report Form'!$C$16)+1),
      ROW(A56)
    )
  ),
"")</f>
        <v/>
      </c>
      <c r="D129" s="312" t="str" cm="1">
        <f t="array" ref="D129">IF(A129="","",
  COUNTIF(
    INDEX('Attendance Report Form'!$E$16:$AI$287,
      SMALL(
        IF(ISNUMBER(SEARCH("C",'Attendance Report Form'!$C$16:$C$287)),
           ROW('Attendance Report Form'!$C$16:$C$287)-ROW('Attendance Report Form'!$C$16)+1),
        ROW(A56)
      ),
    0),
  "F")
)</f>
        <v/>
      </c>
      <c r="E129" s="312" t="str" cm="1">
        <f t="array" ref="E129">IF(A129="","",
  COUNTIF(
    INDEX('Attendance Report Form'!$E$16:$AI$287,
      SMALL(
        IF(ISNUMBER(SEARCH("C",'Attendance Report Form'!$C$16:$C$287)),
           ROW('Attendance Report Form'!$C$16:$C$287)-ROW('Attendance Report Form'!$C$16)+1),
        ROW(A56)
      ),
    0),
  "P")
)</f>
        <v/>
      </c>
      <c r="F129" s="312" t="str" cm="1">
        <f t="array" ref="F129">IF(A129="","",
  COUNTIF(
    INDEX('Attendance Report Form'!$E$16:$AI$287,
      SMALL(
        IF(ISNUMBER(SEARCH("C",'Attendance Report Form'!$C$16:$C$287)),
           ROW('Attendance Report Form'!$C$16:$C$287)-ROW('Attendance Report Form'!$C$16)+1),
        ROW(A56)
      ),
    0),
  "FP")
)</f>
        <v/>
      </c>
      <c r="G129" s="312" t="str" cm="1">
        <f t="array" ref="G129">IF(A129="","",
  COUNTIF(
    INDEX('Attendance Report Form'!$E$16:$AI$287,
      SMALL(
        IF(ISNUMBER(SEARCH("C",'Attendance Report Form'!$C$16:$C$287)),
           ROW('Attendance Report Form'!$C$16:$C$287)-ROW('Attendance Report Form'!$C$16)+1),
        ROW(A56)
      ),
    0),
  "SI")
)</f>
        <v/>
      </c>
      <c r="H129" s="312" t="str" cm="1">
        <f t="array" ref="H129">IF(A129="","",
  COUNTIF(
    INDEX('Attendance Report Form'!$E$16:$AI$287,
      SMALL(
        IF(ISNUMBER(SEARCH("C",'Attendance Report Form'!$C$16:$C$287)),
           ROW('Attendance Report Form'!$C$16:$C$287)-ROW('Attendance Report Form'!$C$16)+1),
        ROW(A56)
      ),
    0),
  "N")
)</f>
        <v/>
      </c>
      <c r="I129" s="309"/>
      <c r="J129" s="298"/>
      <c r="K129" s="299"/>
      <c r="L129" s="299"/>
      <c r="M129" s="299"/>
      <c r="N129" s="299"/>
      <c r="O129" s="300"/>
      <c r="P129" s="301"/>
      <c r="Q129" s="302"/>
      <c r="R129" s="300"/>
      <c r="S129" s="303"/>
    </row>
    <row r="130" spans="1:35" ht="33" customHeight="1" x14ac:dyDescent="0.3">
      <c r="A130" s="312" t="str" cm="1">
        <f t="array" ref="A130">IFERROR(INDEX('Attendance Report Form'!$B$16:$B$287,SMALL(IF(ISNUMBER(SEARCH("C",'Attendance Report Form'!$C$16:$C$287)),ROW('Attendance Report Form'!$B$16:$B$287)-ROW('Attendance Report Form'!$B$16)+1),ROW(A57))),"")</f>
        <v/>
      </c>
      <c r="B130" s="313"/>
      <c r="C130" s="312" t="str" cm="1">
        <f t="array" ref="C130">IFERROR(
  INDEX('Attendance Report Form'!$D$16:$D$287,
    SMALL(
      IF(ISNUMBER(SEARCH("C",'Attendance Report Form'!$C$16:$C$287)),
         ROW('Attendance Report Form'!$C$16:$C$287)-ROW('Attendance Report Form'!$C$16)+1),
      ROW(A57)
    )
  ),
"")</f>
        <v/>
      </c>
      <c r="D130" s="312" t="str" cm="1">
        <f t="array" ref="D130">IF(A130="","",
  COUNTIF(
    INDEX('Attendance Report Form'!$E$16:$AI$287,
      SMALL(
        IF(ISNUMBER(SEARCH("C",'Attendance Report Form'!$C$16:$C$287)),
           ROW('Attendance Report Form'!$C$16:$C$287)-ROW('Attendance Report Form'!$C$16)+1),
        ROW(A57)
      ),
    0),
  "F")
)</f>
        <v/>
      </c>
      <c r="E130" s="312" t="str" cm="1">
        <f t="array" ref="E130">IF(A130="","",
  COUNTIF(
    INDEX('Attendance Report Form'!$E$16:$AI$287,
      SMALL(
        IF(ISNUMBER(SEARCH("C",'Attendance Report Form'!$C$16:$C$287)),
           ROW('Attendance Report Form'!$C$16:$C$287)-ROW('Attendance Report Form'!$C$16)+1),
        ROW(A57)
      ),
    0),
  "P")
)</f>
        <v/>
      </c>
      <c r="F130" s="312" t="str" cm="1">
        <f t="array" ref="F130">IF(A130="","",
  COUNTIF(
    INDEX('Attendance Report Form'!$E$16:$AI$287,
      SMALL(
        IF(ISNUMBER(SEARCH("C",'Attendance Report Form'!$C$16:$C$287)),
           ROW('Attendance Report Form'!$C$16:$C$287)-ROW('Attendance Report Form'!$C$16)+1),
        ROW(A57)
      ),
    0),
  "FP")
)</f>
        <v/>
      </c>
      <c r="G130" s="312" t="str" cm="1">
        <f t="array" ref="G130">IF(A130="","",
  COUNTIF(
    INDEX('Attendance Report Form'!$E$16:$AI$287,
      SMALL(
        IF(ISNUMBER(SEARCH("C",'Attendance Report Form'!$C$16:$C$287)),
           ROW('Attendance Report Form'!$C$16:$C$287)-ROW('Attendance Report Form'!$C$16)+1),
        ROW(A57)
      ),
    0),
  "SI")
)</f>
        <v/>
      </c>
      <c r="H130" s="312" t="str" cm="1">
        <f t="array" ref="H130">IF(A130="","",
  COUNTIF(
    INDEX('Attendance Report Form'!$E$16:$AI$287,
      SMALL(
        IF(ISNUMBER(SEARCH("C",'Attendance Report Form'!$C$16:$C$287)),
           ROW('Attendance Report Form'!$C$16:$C$287)-ROW('Attendance Report Form'!$C$16)+1),
        ROW(A57)
      ),
    0),
  "N")
)</f>
        <v/>
      </c>
      <c r="I130" s="309"/>
      <c r="J130" s="298"/>
      <c r="K130" s="299"/>
      <c r="L130" s="299"/>
      <c r="M130" s="299"/>
      <c r="N130" s="299"/>
      <c r="O130" s="300"/>
      <c r="P130" s="301"/>
      <c r="Q130" s="302"/>
      <c r="R130" s="300"/>
      <c r="S130" s="303"/>
    </row>
    <row r="131" spans="1:35" ht="33" customHeight="1" x14ac:dyDescent="0.3">
      <c r="A131" s="312" t="str" cm="1">
        <f t="array" ref="A131">IFERROR(INDEX('Attendance Report Form'!$B$16:$B$287,SMALL(IF(ISNUMBER(SEARCH("C",'Attendance Report Form'!$C$16:$C$287)),ROW('Attendance Report Form'!$B$16:$B$287)-ROW('Attendance Report Form'!$B$16)+1),ROW(A58))),"")</f>
        <v/>
      </c>
      <c r="B131" s="313"/>
      <c r="C131" s="312" t="str" cm="1">
        <f t="array" ref="C131">IFERROR(
  INDEX('Attendance Report Form'!$D$16:$D$287,
    SMALL(
      IF(ISNUMBER(SEARCH("C",'Attendance Report Form'!$C$16:$C$287)),
         ROW('Attendance Report Form'!$C$16:$C$287)-ROW('Attendance Report Form'!$C$16)+1),
      ROW(A58)
    )
  ),
"")</f>
        <v/>
      </c>
      <c r="D131" s="312" t="str" cm="1">
        <f t="array" ref="D131">IF(A131="","",
  COUNTIF(
    INDEX('Attendance Report Form'!$E$16:$AI$287,
      SMALL(
        IF(ISNUMBER(SEARCH("C",'Attendance Report Form'!$C$16:$C$287)),
           ROW('Attendance Report Form'!$C$16:$C$287)-ROW('Attendance Report Form'!$C$16)+1),
        ROW(A58)
      ),
    0),
  "F")
)</f>
        <v/>
      </c>
      <c r="E131" s="312" t="str" cm="1">
        <f t="array" ref="E131">IF(A131="","",
  COUNTIF(
    INDEX('Attendance Report Form'!$E$16:$AI$287,
      SMALL(
        IF(ISNUMBER(SEARCH("C",'Attendance Report Form'!$C$16:$C$287)),
           ROW('Attendance Report Form'!$C$16:$C$287)-ROW('Attendance Report Form'!$C$16)+1),
        ROW(A58)
      ),
    0),
  "P")
)</f>
        <v/>
      </c>
      <c r="F131" s="312" t="str" cm="1">
        <f t="array" ref="F131">IF(A131="","",
  COUNTIF(
    INDEX('Attendance Report Form'!$E$16:$AI$287,
      SMALL(
        IF(ISNUMBER(SEARCH("C",'Attendance Report Form'!$C$16:$C$287)),
           ROW('Attendance Report Form'!$C$16:$C$287)-ROW('Attendance Report Form'!$C$16)+1),
        ROW(A58)
      ),
    0),
  "FP")
)</f>
        <v/>
      </c>
      <c r="G131" s="312" t="str" cm="1">
        <f t="array" ref="G131">IF(A131="","",
  COUNTIF(
    INDEX('Attendance Report Form'!$E$16:$AI$287,
      SMALL(
        IF(ISNUMBER(SEARCH("C",'Attendance Report Form'!$C$16:$C$287)),
           ROW('Attendance Report Form'!$C$16:$C$287)-ROW('Attendance Report Form'!$C$16)+1),
        ROW(A58)
      ),
    0),
  "SI")
)</f>
        <v/>
      </c>
      <c r="H131" s="312" t="str" cm="1">
        <f t="array" ref="H131">IF(A131="","",
  COUNTIF(
    INDEX('Attendance Report Form'!$E$16:$AI$287,
      SMALL(
        IF(ISNUMBER(SEARCH("C",'Attendance Report Form'!$C$16:$C$287)),
           ROW('Attendance Report Form'!$C$16:$C$287)-ROW('Attendance Report Form'!$C$16)+1),
        ROW(A58)
      ),
    0),
  "N")
)</f>
        <v/>
      </c>
      <c r="I131" s="309"/>
      <c r="J131" s="298"/>
      <c r="K131" s="299"/>
      <c r="L131" s="299"/>
      <c r="M131" s="299"/>
      <c r="N131" s="299"/>
      <c r="O131" s="300"/>
      <c r="P131" s="301"/>
      <c r="Q131" s="302"/>
      <c r="R131" s="300"/>
      <c r="S131" s="303"/>
    </row>
    <row r="132" spans="1:35" ht="33" customHeight="1" x14ac:dyDescent="0.3">
      <c r="A132" s="312" t="str" cm="1">
        <f t="array" ref="A132">IFERROR(INDEX('Attendance Report Form'!$B$16:$B$287,SMALL(IF(ISNUMBER(SEARCH("C",'Attendance Report Form'!$C$16:$C$287)),ROW('Attendance Report Form'!$B$16:$B$287)-ROW('Attendance Report Form'!$B$16)+1),ROW(A59))),"")</f>
        <v/>
      </c>
      <c r="B132" s="313"/>
      <c r="C132" s="312" t="str" cm="1">
        <f t="array" ref="C132">IFERROR(
  INDEX('Attendance Report Form'!$D$16:$D$287,
    SMALL(
      IF(ISNUMBER(SEARCH("C",'Attendance Report Form'!$C$16:$C$287)),
         ROW('Attendance Report Form'!$C$16:$C$287)-ROW('Attendance Report Form'!$C$16)+1),
      ROW(A59)
    )
  ),
"")</f>
        <v/>
      </c>
      <c r="D132" s="312" t="str" cm="1">
        <f t="array" ref="D132">IF(A132="","",
  COUNTIF(
    INDEX('Attendance Report Form'!$E$16:$AI$287,
      SMALL(
        IF(ISNUMBER(SEARCH("C",'Attendance Report Form'!$C$16:$C$287)),
           ROW('Attendance Report Form'!$C$16:$C$287)-ROW('Attendance Report Form'!$C$16)+1),
        ROW(A59)
      ),
    0),
  "F")
)</f>
        <v/>
      </c>
      <c r="E132" s="312" t="str" cm="1">
        <f t="array" ref="E132">IF(A132="","",
  COUNTIF(
    INDEX('Attendance Report Form'!$E$16:$AI$287,
      SMALL(
        IF(ISNUMBER(SEARCH("C",'Attendance Report Form'!$C$16:$C$287)),
           ROW('Attendance Report Form'!$C$16:$C$287)-ROW('Attendance Report Form'!$C$16)+1),
        ROW(A59)
      ),
    0),
  "P")
)</f>
        <v/>
      </c>
      <c r="F132" s="312" t="str" cm="1">
        <f t="array" ref="F132">IF(A132="","",
  COUNTIF(
    INDEX('Attendance Report Form'!$E$16:$AI$287,
      SMALL(
        IF(ISNUMBER(SEARCH("C",'Attendance Report Form'!$C$16:$C$287)),
           ROW('Attendance Report Form'!$C$16:$C$287)-ROW('Attendance Report Form'!$C$16)+1),
        ROW(A59)
      ),
    0),
  "FP")
)</f>
        <v/>
      </c>
      <c r="G132" s="312" t="str" cm="1">
        <f t="array" ref="G132">IF(A132="","",
  COUNTIF(
    INDEX('Attendance Report Form'!$E$16:$AI$287,
      SMALL(
        IF(ISNUMBER(SEARCH("C",'Attendance Report Form'!$C$16:$C$287)),
           ROW('Attendance Report Form'!$C$16:$C$287)-ROW('Attendance Report Form'!$C$16)+1),
        ROW(A59)
      ),
    0),
  "SI")
)</f>
        <v/>
      </c>
      <c r="H132" s="312" t="str" cm="1">
        <f t="array" ref="H132">IF(A132="","",
  COUNTIF(
    INDEX('Attendance Report Form'!$E$16:$AI$287,
      SMALL(
        IF(ISNUMBER(SEARCH("C",'Attendance Report Form'!$C$16:$C$287)),
           ROW('Attendance Report Form'!$C$16:$C$287)-ROW('Attendance Report Form'!$C$16)+1),
        ROW(A59)
      ),
    0),
  "N")
)</f>
        <v/>
      </c>
      <c r="I132" s="309"/>
      <c r="J132" s="298"/>
      <c r="K132" s="299"/>
      <c r="L132" s="299"/>
      <c r="M132" s="299"/>
      <c r="N132" s="299"/>
      <c r="O132" s="300"/>
      <c r="P132" s="301"/>
      <c r="Q132" s="302"/>
      <c r="R132" s="300"/>
      <c r="S132" s="303"/>
    </row>
    <row r="133" spans="1:35" ht="33" customHeight="1" thickBot="1" x14ac:dyDescent="0.35">
      <c r="A133" s="312" t="str" cm="1">
        <f t="array" ref="A133">IFERROR(INDEX('Attendance Report Form'!$B$16:$B$287,SMALL(IF(ISNUMBER(SEARCH("C",'Attendance Report Form'!$C$16:$C$287)),ROW('Attendance Report Form'!$B$16:$B$287)-ROW('Attendance Report Form'!$B$16)+1),ROW(A60))),"")</f>
        <v/>
      </c>
      <c r="B133" s="313"/>
      <c r="C133" s="312" t="str" cm="1">
        <f t="array" ref="C133">IFERROR(
  INDEX('Attendance Report Form'!$D$16:$D$287,
    SMALL(
      IF(ISNUMBER(SEARCH("C",'Attendance Report Form'!$C$16:$C$287)),
         ROW('Attendance Report Form'!$C$16:$C$287)-ROW('Attendance Report Form'!$C$16)+1),
      ROW(A60)
    )
  ),
"")</f>
        <v/>
      </c>
      <c r="D133" s="312" t="str" cm="1">
        <f t="array" ref="D133">IF(A133="","",
  COUNTIF(
    INDEX('Attendance Report Form'!$E$16:$AI$287,
      SMALL(
        IF(ISNUMBER(SEARCH("C",'Attendance Report Form'!$C$16:$C$287)),
           ROW('Attendance Report Form'!$C$16:$C$287)-ROW('Attendance Report Form'!$C$16)+1),
        ROW(A60)
      ),
    0),
  "F")
)</f>
        <v/>
      </c>
      <c r="E133" s="312" t="str" cm="1">
        <f t="array" ref="E133">IF(A133="","",
  COUNTIF(
    INDEX('Attendance Report Form'!$E$16:$AI$287,
      SMALL(
        IF(ISNUMBER(SEARCH("C",'Attendance Report Form'!$C$16:$C$287)),
           ROW('Attendance Report Form'!$C$16:$C$287)-ROW('Attendance Report Form'!$C$16)+1),
        ROW(A60)
      ),
    0),
  "P")
)</f>
        <v/>
      </c>
      <c r="F133" s="312" t="str" cm="1">
        <f t="array" ref="F133">IF(A133="","",
  COUNTIF(
    INDEX('Attendance Report Form'!$E$16:$AI$287,
      SMALL(
        IF(ISNUMBER(SEARCH("C",'Attendance Report Form'!$C$16:$C$287)),
           ROW('Attendance Report Form'!$C$16:$C$287)-ROW('Attendance Report Form'!$C$16)+1),
        ROW(A60)
      ),
    0),
  "FP")
)</f>
        <v/>
      </c>
      <c r="G133" s="312" t="str" cm="1">
        <f t="array" ref="G133">IF(A133="","",
  COUNTIF(
    INDEX('Attendance Report Form'!$E$16:$AI$287,
      SMALL(
        IF(ISNUMBER(SEARCH("C",'Attendance Report Form'!$C$16:$C$287)),
           ROW('Attendance Report Form'!$C$16:$C$287)-ROW('Attendance Report Form'!$C$16)+1),
        ROW(A60)
      ),
    0),
  "SI")
)</f>
        <v/>
      </c>
      <c r="H133" s="312" t="str" cm="1">
        <f t="array" ref="H133">IF(A133="","",
  COUNTIF(
    INDEX('Attendance Report Form'!$E$16:$AI$287,
      SMALL(
        IF(ISNUMBER(SEARCH("C",'Attendance Report Form'!$C$16:$C$287)),
           ROW('Attendance Report Form'!$C$16:$C$287)-ROW('Attendance Report Form'!$C$16)+1),
        ROW(A60)
      ),
    0),
  "N")
)</f>
        <v/>
      </c>
      <c r="I133" s="309"/>
      <c r="J133" s="304"/>
      <c r="K133" s="305"/>
      <c r="L133" s="305"/>
      <c r="M133" s="305"/>
      <c r="N133" s="305"/>
      <c r="O133" s="306"/>
      <c r="P133" s="307"/>
      <c r="Q133" s="308"/>
      <c r="R133" s="306"/>
      <c r="S133" s="303"/>
    </row>
    <row r="134" spans="1:35" ht="48" customHeight="1" x14ac:dyDescent="0.25">
      <c r="A134" s="594" t="s">
        <v>406</v>
      </c>
      <c r="B134" s="594"/>
      <c r="C134" s="594"/>
      <c r="D134" s="594"/>
      <c r="E134" s="594"/>
      <c r="F134" s="594"/>
      <c r="G134" s="594"/>
      <c r="H134" s="594"/>
      <c r="I134" s="594"/>
      <c r="J134" s="202"/>
      <c r="K134" s="202"/>
      <c r="L134" s="202"/>
      <c r="M134" s="203"/>
      <c r="N134" s="203"/>
      <c r="O134" s="196"/>
      <c r="P134" s="196"/>
      <c r="Q134" s="202"/>
    </row>
    <row r="135" spans="1:35" x14ac:dyDescent="0.25">
      <c r="A135" s="196"/>
      <c r="B135" s="196"/>
      <c r="C135" s="196"/>
      <c r="D135" s="196"/>
      <c r="E135" s="196"/>
      <c r="F135" s="196"/>
      <c r="G135" s="196"/>
      <c r="H135" s="196"/>
      <c r="I135" s="196"/>
      <c r="J135" s="196"/>
      <c r="K135" s="196"/>
      <c r="L135" s="196"/>
      <c r="M135" s="196"/>
      <c r="N135" s="196"/>
      <c r="O135" s="196"/>
      <c r="P135" s="196"/>
      <c r="Q135" s="196"/>
      <c r="V135" s="45"/>
      <c r="W135" s="45"/>
      <c r="X135" s="45"/>
    </row>
    <row r="136" spans="1:35" ht="20.25" customHeight="1" x14ac:dyDescent="0.25">
      <c r="A136" s="196" t="s">
        <v>415</v>
      </c>
      <c r="B136" s="196"/>
      <c r="C136" s="196"/>
      <c r="D136" s="196"/>
      <c r="F136" s="196" t="s">
        <v>416</v>
      </c>
      <c r="G136" s="196"/>
      <c r="H136" s="196"/>
      <c r="I136" s="196"/>
      <c r="J136" s="196"/>
      <c r="K136" s="196"/>
      <c r="L136" s="196"/>
      <c r="M136" s="196"/>
      <c r="N136" s="196" t="s">
        <v>410</v>
      </c>
      <c r="O136" s="196"/>
      <c r="P136" s="196"/>
      <c r="Q136" s="196"/>
    </row>
    <row r="137" spans="1:35" ht="18" customHeight="1" thickBot="1" x14ac:dyDescent="0.35">
      <c r="A137" s="207" t="s">
        <v>408</v>
      </c>
      <c r="B137" s="205"/>
      <c r="C137" s="205"/>
      <c r="D137" s="205"/>
      <c r="F137" s="207" t="s">
        <v>409</v>
      </c>
      <c r="G137" s="207"/>
      <c r="H137" s="205"/>
      <c r="I137" s="205"/>
      <c r="J137" s="205"/>
      <c r="K137" s="205"/>
      <c r="L137" s="205"/>
      <c r="M137" s="205"/>
      <c r="N137" s="207" t="s">
        <v>389</v>
      </c>
      <c r="O137" s="205"/>
      <c r="P137" s="196"/>
      <c r="Q137" s="196"/>
    </row>
    <row r="138" spans="1:35" ht="17.25" customHeight="1" x14ac:dyDescent="0.3">
      <c r="A138" s="386" t="s">
        <v>580</v>
      </c>
      <c r="B138" s="375"/>
      <c r="C138" s="375"/>
      <c r="D138" s="375"/>
      <c r="E138" s="347"/>
      <c r="F138" s="375"/>
      <c r="G138" s="375"/>
      <c r="H138" s="375"/>
      <c r="I138" s="375"/>
      <c r="J138" s="375"/>
      <c r="K138" s="375"/>
      <c r="L138" s="375"/>
      <c r="M138" s="375"/>
      <c r="N138" s="375"/>
      <c r="O138" s="375"/>
      <c r="P138" s="376"/>
      <c r="Q138" s="376"/>
      <c r="R138" s="347"/>
      <c r="S138" s="377"/>
    </row>
    <row r="139" spans="1:35" ht="17.25" customHeight="1" x14ac:dyDescent="0.3">
      <c r="A139" s="378"/>
      <c r="B139" s="373"/>
      <c r="C139" s="373"/>
      <c r="D139" s="373"/>
      <c r="E139" s="349"/>
      <c r="F139" s="373"/>
      <c r="G139" s="373"/>
      <c r="H139" s="373"/>
      <c r="I139" s="373"/>
      <c r="J139" s="373"/>
      <c r="K139" s="373"/>
      <c r="L139" s="373"/>
      <c r="M139" s="373"/>
      <c r="N139" s="373"/>
      <c r="O139" s="373"/>
      <c r="P139" s="374"/>
      <c r="Q139" s="374"/>
      <c r="R139" s="349"/>
      <c r="S139" s="379"/>
    </row>
    <row r="140" spans="1:35" ht="16.2" thickBot="1" x14ac:dyDescent="0.35">
      <c r="A140" s="380"/>
      <c r="B140" s="381"/>
      <c r="C140" s="381"/>
      <c r="D140" s="381"/>
      <c r="E140" s="382"/>
      <c r="F140" s="383"/>
      <c r="G140" s="383"/>
      <c r="H140" s="381"/>
      <c r="I140" s="381"/>
      <c r="J140" s="381"/>
      <c r="K140" s="381"/>
      <c r="L140" s="381"/>
      <c r="M140" s="381"/>
      <c r="N140" s="383"/>
      <c r="O140" s="381"/>
      <c r="P140" s="384"/>
      <c r="Q140" s="384"/>
      <c r="R140" s="382"/>
      <c r="S140" s="385"/>
    </row>
    <row r="143" spans="1:35" ht="20.399999999999999" x14ac:dyDescent="0.35">
      <c r="A143" s="591" t="s">
        <v>396</v>
      </c>
      <c r="B143" s="591"/>
      <c r="C143" s="591"/>
      <c r="D143" s="591"/>
      <c r="E143" s="591"/>
      <c r="F143" s="591"/>
      <c r="G143" s="591"/>
      <c r="H143" s="591"/>
      <c r="I143" s="591"/>
      <c r="J143" s="591"/>
      <c r="K143" s="591"/>
      <c r="L143" s="591"/>
      <c r="M143" s="591"/>
      <c r="N143" s="591"/>
      <c r="O143" s="591"/>
      <c r="P143" s="591"/>
      <c r="Q143" s="591"/>
      <c r="R143" s="591"/>
      <c r="S143" s="591"/>
      <c r="T143" s="195"/>
      <c r="U143" s="195"/>
      <c r="V143" s="195"/>
      <c r="W143" s="195"/>
      <c r="X143" s="193"/>
      <c r="Y143" s="193"/>
      <c r="Z143" s="193"/>
      <c r="AA143" s="193"/>
      <c r="AB143" s="193"/>
      <c r="AC143" s="193"/>
      <c r="AD143" s="193"/>
      <c r="AE143" s="193"/>
      <c r="AF143" s="193"/>
      <c r="AG143" s="193"/>
      <c r="AH143" s="193"/>
      <c r="AI143" s="193"/>
    </row>
    <row r="144" spans="1:35" ht="20.399999999999999" x14ac:dyDescent="0.35">
      <c r="A144" s="591" t="s">
        <v>425</v>
      </c>
      <c r="B144" s="591"/>
      <c r="C144" s="591"/>
      <c r="D144" s="591"/>
      <c r="E144" s="591"/>
      <c r="F144" s="591"/>
      <c r="G144" s="591"/>
      <c r="H144" s="591"/>
      <c r="I144" s="591"/>
      <c r="J144" s="591"/>
      <c r="K144" s="591"/>
      <c r="L144" s="591"/>
      <c r="M144" s="591"/>
      <c r="N144" s="591"/>
      <c r="O144" s="591"/>
      <c r="P144" s="591"/>
      <c r="Q144" s="591"/>
      <c r="R144" s="591"/>
      <c r="S144" s="591"/>
      <c r="T144" s="195"/>
      <c r="U144" s="195"/>
      <c r="V144" s="195"/>
      <c r="W144" s="195"/>
      <c r="X144" s="193"/>
      <c r="Y144" s="193"/>
      <c r="Z144" s="193"/>
      <c r="AA144" s="193"/>
      <c r="AB144" s="193"/>
      <c r="AC144" s="193"/>
      <c r="AD144" s="193"/>
      <c r="AE144" s="193"/>
      <c r="AF144" s="193"/>
      <c r="AG144" s="193"/>
      <c r="AH144" s="193"/>
      <c r="AI144" s="193"/>
    </row>
    <row r="145" spans="1:35" ht="20.399999999999999" x14ac:dyDescent="0.35">
      <c r="A145" s="591" t="s">
        <v>397</v>
      </c>
      <c r="B145" s="591"/>
      <c r="C145" s="591"/>
      <c r="D145" s="591"/>
      <c r="E145" s="591"/>
      <c r="F145" s="591"/>
      <c r="G145" s="591"/>
      <c r="H145" s="591"/>
      <c r="I145" s="591"/>
      <c r="J145" s="591"/>
      <c r="K145" s="591"/>
      <c r="L145" s="591"/>
      <c r="M145" s="591"/>
      <c r="N145" s="591"/>
      <c r="O145" s="591"/>
      <c r="P145" s="591"/>
      <c r="Q145" s="591"/>
      <c r="R145" s="591"/>
      <c r="S145" s="591"/>
      <c r="T145" s="195"/>
      <c r="U145" s="195"/>
      <c r="V145" s="195"/>
      <c r="W145" s="195"/>
      <c r="X145" s="193"/>
      <c r="Y145" s="193"/>
      <c r="Z145" s="193"/>
      <c r="AA145" s="193"/>
      <c r="AB145" s="193"/>
      <c r="AC145" s="193"/>
      <c r="AD145" s="193"/>
      <c r="AE145" s="193"/>
      <c r="AF145" s="193"/>
      <c r="AG145" s="193"/>
      <c r="AH145" s="193"/>
      <c r="AI145" s="193"/>
    </row>
    <row r="146" spans="1:35" ht="21" x14ac:dyDescent="0.4">
      <c r="A146" s="204"/>
      <c r="B146" s="204"/>
      <c r="C146" s="204"/>
      <c r="D146" s="204"/>
      <c r="E146" s="204"/>
      <c r="F146" s="204"/>
      <c r="G146" s="204"/>
      <c r="H146" s="204"/>
      <c r="I146" s="204"/>
      <c r="J146" s="196"/>
      <c r="K146" s="196"/>
      <c r="L146" s="196"/>
      <c r="M146" s="196"/>
      <c r="N146" s="196"/>
      <c r="O146" s="196"/>
      <c r="P146" s="196"/>
      <c r="Q146" s="196"/>
      <c r="R146" s="196"/>
      <c r="S146" s="196"/>
    </row>
    <row r="147" spans="1:35" ht="20.399999999999999" x14ac:dyDescent="0.35">
      <c r="A147" s="591" t="s">
        <v>398</v>
      </c>
      <c r="B147" s="591"/>
      <c r="C147" s="591"/>
      <c r="D147" s="591"/>
      <c r="E147" s="591"/>
      <c r="F147" s="591"/>
      <c r="G147" s="591"/>
      <c r="H147" s="591"/>
      <c r="I147" s="591"/>
      <c r="J147" s="591"/>
      <c r="K147" s="591"/>
      <c r="L147" s="591"/>
      <c r="M147" s="591"/>
      <c r="N147" s="591"/>
      <c r="O147" s="591"/>
      <c r="P147" s="591"/>
      <c r="Q147" s="591"/>
      <c r="R147" s="591"/>
      <c r="S147" s="591"/>
      <c r="T147" s="195"/>
      <c r="U147" s="195"/>
      <c r="V147" s="195"/>
      <c r="W147" s="195"/>
      <c r="X147" s="193"/>
      <c r="Y147" s="193"/>
      <c r="Z147" s="193"/>
      <c r="AA147" s="193"/>
      <c r="AB147" s="193"/>
      <c r="AC147" s="193"/>
      <c r="AD147" s="193"/>
      <c r="AE147" s="193"/>
      <c r="AF147" s="193"/>
      <c r="AG147" s="193"/>
      <c r="AH147" s="193"/>
      <c r="AI147" s="193"/>
    </row>
    <row r="148" spans="1:35" ht="12" customHeight="1" x14ac:dyDescent="0.35">
      <c r="A148" s="206"/>
      <c r="B148" s="206"/>
      <c r="C148" s="206"/>
      <c r="D148" s="206"/>
      <c r="E148" s="206"/>
      <c r="F148" s="206"/>
      <c r="G148" s="206"/>
      <c r="H148" s="206"/>
      <c r="I148" s="206"/>
      <c r="J148" s="206"/>
      <c r="K148" s="206"/>
      <c r="L148" s="206"/>
      <c r="M148" s="206"/>
      <c r="N148" s="206"/>
      <c r="O148" s="206"/>
      <c r="P148" s="206"/>
      <c r="Q148" s="206"/>
      <c r="R148" s="206"/>
      <c r="S148" s="206"/>
      <c r="T148" s="195"/>
      <c r="U148" s="195"/>
      <c r="V148" s="195"/>
      <c r="W148" s="195"/>
      <c r="X148" s="193"/>
      <c r="Y148" s="193"/>
      <c r="Z148" s="193"/>
      <c r="AA148" s="193"/>
      <c r="AB148" s="193"/>
      <c r="AC148" s="193"/>
      <c r="AD148" s="193"/>
      <c r="AE148" s="193"/>
      <c r="AF148" s="193"/>
      <c r="AG148" s="193"/>
      <c r="AH148" s="193"/>
      <c r="AI148" s="193"/>
    </row>
    <row r="149" spans="1:35" ht="15.6" x14ac:dyDescent="0.3">
      <c r="A149" s="205" t="s">
        <v>426</v>
      </c>
      <c r="B149" s="205"/>
      <c r="C149" s="205"/>
      <c r="D149" s="592">
        <f>'Attendance Report Form'!$AD$10</f>
        <v>46023</v>
      </c>
      <c r="E149" s="592"/>
      <c r="F149" s="592"/>
      <c r="G149" s="592"/>
      <c r="H149" s="592"/>
      <c r="I149" s="592"/>
      <c r="J149" s="196"/>
      <c r="K149" s="196"/>
      <c r="L149" s="196"/>
      <c r="M149" s="196"/>
      <c r="N149" s="196"/>
      <c r="O149" s="593" t="s">
        <v>553</v>
      </c>
      <c r="P149" s="593"/>
      <c r="Q149" s="205">
        <f>'Attendance Report Form'!$AD$9</f>
        <v>0</v>
      </c>
      <c r="R149" s="205"/>
      <c r="S149" s="205"/>
    </row>
    <row r="150" spans="1:35" ht="15.6" x14ac:dyDescent="0.3">
      <c r="J150" s="205"/>
      <c r="K150" s="205"/>
      <c r="O150" s="593" t="s">
        <v>510</v>
      </c>
      <c r="P150" s="593"/>
      <c r="Q150" s="205">
        <f>'Attendance Report Form'!$AI$9</f>
        <v>0</v>
      </c>
    </row>
    <row r="151" spans="1:35" ht="15.6" x14ac:dyDescent="0.3">
      <c r="A151" s="205" t="s">
        <v>428</v>
      </c>
      <c r="B151" s="205">
        <f>'Attendance Report Form'!$C$9</f>
        <v>0</v>
      </c>
      <c r="C151" s="205"/>
      <c r="D151" s="205"/>
      <c r="E151" s="205"/>
      <c r="F151" s="205"/>
      <c r="G151" s="205"/>
      <c r="H151" s="205"/>
      <c r="I151" s="205"/>
      <c r="J151" s="205"/>
      <c r="K151" s="205"/>
      <c r="L151" s="205"/>
      <c r="M151" s="205"/>
      <c r="N151" s="205"/>
      <c r="O151" s="205"/>
      <c r="P151" s="205"/>
      <c r="Q151" s="197"/>
      <c r="R151" s="197"/>
      <c r="S151" s="197"/>
      <c r="T151" s="194"/>
    </row>
    <row r="152" spans="1:35" ht="16.2" thickBot="1" x14ac:dyDescent="0.35">
      <c r="A152" s="205" t="s">
        <v>427</v>
      </c>
      <c r="B152" s="205">
        <f>IF('Attendance Report Form'!$AD$11 &lt;&gt; "", 'Attendance Report Form'!$AD$11, "")</f>
        <v>0</v>
      </c>
      <c r="C152" s="205"/>
      <c r="D152" s="205"/>
      <c r="E152" s="205"/>
      <c r="F152" s="205"/>
      <c r="G152" s="205"/>
      <c r="H152" s="205"/>
      <c r="I152" s="205"/>
      <c r="J152" s="205"/>
      <c r="K152" s="205"/>
      <c r="L152" s="205"/>
      <c r="M152" s="205"/>
      <c r="N152" s="205"/>
      <c r="O152" s="205"/>
      <c r="P152" s="205"/>
      <c r="Q152" s="197"/>
      <c r="R152" s="197"/>
      <c r="S152" s="197"/>
      <c r="T152" s="194"/>
    </row>
    <row r="153" spans="1:35" ht="16.2" thickBot="1" x14ac:dyDescent="0.35">
      <c r="A153" s="196"/>
      <c r="B153" s="196"/>
      <c r="C153" s="196"/>
      <c r="D153" s="196"/>
      <c r="E153" s="196"/>
      <c r="F153" s="196"/>
      <c r="G153" s="196"/>
      <c r="H153" s="196"/>
      <c r="I153" s="196"/>
      <c r="J153" s="588" t="s">
        <v>407</v>
      </c>
      <c r="K153" s="589"/>
      <c r="L153" s="589"/>
      <c r="M153" s="589"/>
      <c r="N153" s="589"/>
      <c r="O153" s="589"/>
      <c r="P153" s="589"/>
      <c r="Q153" s="589"/>
      <c r="R153" s="589"/>
      <c r="S153" s="590"/>
    </row>
    <row r="154" spans="1:35" ht="31.2" x14ac:dyDescent="0.3">
      <c r="A154" s="198" t="s">
        <v>400</v>
      </c>
      <c r="B154" s="294" t="s">
        <v>399</v>
      </c>
      <c r="C154" s="198" t="s">
        <v>579</v>
      </c>
      <c r="D154" s="198" t="s">
        <v>2</v>
      </c>
      <c r="E154" s="198" t="s">
        <v>145</v>
      </c>
      <c r="F154" s="198" t="s">
        <v>453</v>
      </c>
      <c r="G154" s="198" t="s">
        <v>418</v>
      </c>
      <c r="H154" s="198" t="s">
        <v>152</v>
      </c>
      <c r="I154" s="284" t="s">
        <v>401</v>
      </c>
      <c r="J154" s="199" t="s">
        <v>412</v>
      </c>
      <c r="K154" s="200" t="s">
        <v>413</v>
      </c>
      <c r="L154" s="201" t="s">
        <v>414</v>
      </c>
      <c r="M154" s="200" t="s">
        <v>402</v>
      </c>
      <c r="N154" s="201" t="s">
        <v>403</v>
      </c>
      <c r="O154" s="208" t="s">
        <v>417</v>
      </c>
      <c r="P154" s="209" t="s">
        <v>404</v>
      </c>
      <c r="Q154" s="295" t="s">
        <v>411</v>
      </c>
      <c r="R154" s="208" t="s">
        <v>405</v>
      </c>
      <c r="S154" s="209" t="s">
        <v>368</v>
      </c>
    </row>
    <row r="155" spans="1:35" ht="33" customHeight="1" x14ac:dyDescent="0.3">
      <c r="A155" s="312" t="str" cm="1">
        <f t="array" ref="A155">IFERROR(INDEX('Attendance Report Form'!$B$16:$B$287,SMALL(IF(ISNUMBER(SEARCH("C",'Attendance Report Form'!$C$16:$C$287)),ROW('Attendance Report Form'!$B$16:$B$287)-ROW('Attendance Report Form'!$B$16)+1),ROW(A61))),"")</f>
        <v/>
      </c>
      <c r="B155" s="313"/>
      <c r="C155" s="312" t="str" cm="1">
        <f t="array" ref="C155">IFERROR(
  INDEX('Attendance Report Form'!$D$16:$D$287,
    SMALL(
      IF(ISNUMBER(SEARCH("C",'Attendance Report Form'!$C$16:$C$287)),
         ROW('Attendance Report Form'!$C$16:$C$287)-ROW('Attendance Report Form'!$C$16)+1),
      ROW(A61)
    )
  ),
"")</f>
        <v/>
      </c>
      <c r="D155" s="312" t="str" cm="1">
        <f t="array" ref="D155">IF(A155="","",
  COUNTIF(
    INDEX('Attendance Report Form'!$E$16:$AI$287,
      SMALL(
        IF(ISNUMBER(SEARCH("C",'Attendance Report Form'!$C$16:$C$287)),
           ROW('Attendance Report Form'!$C$16:$C$287)-ROW('Attendance Report Form'!$C$16)+1),
        ROW(A61)
      ),
    0),
  "F")
)</f>
        <v/>
      </c>
      <c r="E155" s="312" t="str" cm="1">
        <f t="array" ref="E155">IF(A155="","",
  COUNTIF(
    INDEX('Attendance Report Form'!$E$16:$AI$287,
      SMALL(
        IF(ISNUMBER(SEARCH("C",'Attendance Report Form'!$C$16:$C$287)),
           ROW('Attendance Report Form'!$C$16:$C$287)-ROW('Attendance Report Form'!$C$16)+1),
        ROW(A61)
      ),
    0),
  "P")
)</f>
        <v/>
      </c>
      <c r="F155" s="312" t="str" cm="1">
        <f t="array" ref="F155">IF(A155="","",
  COUNTIF(
    INDEX('Attendance Report Form'!$E$16:$AI$287,
      SMALL(
        IF(ISNUMBER(SEARCH("C",'Attendance Report Form'!$C$16:$C$287)),
           ROW('Attendance Report Form'!$C$16:$C$287)-ROW('Attendance Report Form'!$C$16)+1),
        ROW(A61)
      ),
    0),
  "FP")
)</f>
        <v/>
      </c>
      <c r="G155" s="312" t="str" cm="1">
        <f t="array" ref="G155">IF(A155="","",
  COUNTIF(
    INDEX('Attendance Report Form'!$E$16:$AI$287,
      SMALL(
        IF(ISNUMBER(SEARCH("C",'Attendance Report Form'!$C$16:$C$287)),
           ROW('Attendance Report Form'!$C$16:$C$287)-ROW('Attendance Report Form'!$C$16)+1),
        ROW(A61)
      ),
    0),
  "SI")
)</f>
        <v/>
      </c>
      <c r="H155" s="312" t="str" cm="1">
        <f t="array" ref="H155">IF(A155="","",
  COUNTIF(
    INDEX('Attendance Report Form'!$E$16:$AI$287,
      SMALL(
        IF(ISNUMBER(SEARCH("C",'Attendance Report Form'!$C$16:$C$287)),
           ROW('Attendance Report Form'!$C$16:$C$287)-ROW('Attendance Report Form'!$C$16)+1),
        ROW(A61)
      ),
    0),
  "N")
)</f>
        <v/>
      </c>
      <c r="I155" s="309"/>
      <c r="J155" s="298"/>
      <c r="K155" s="299"/>
      <c r="L155" s="299"/>
      <c r="M155" s="299"/>
      <c r="N155" s="299"/>
      <c r="O155" s="300"/>
      <c r="P155" s="301"/>
      <c r="Q155" s="302"/>
      <c r="R155" s="300"/>
      <c r="S155" s="303"/>
    </row>
    <row r="156" spans="1:35" ht="33" customHeight="1" x14ac:dyDescent="0.3">
      <c r="A156" s="312" t="str" cm="1">
        <f t="array" ref="A156">IFERROR(INDEX('Attendance Report Form'!$B$16:$B$287,SMALL(IF(ISNUMBER(SEARCH("C",'Attendance Report Form'!$C$16:$C$287)),ROW('Attendance Report Form'!$B$16:$B$287)-ROW('Attendance Report Form'!$B$16)+1),ROW(A62))),"")</f>
        <v/>
      </c>
      <c r="B156" s="313"/>
      <c r="C156" s="312" t="str" cm="1">
        <f t="array" ref="C156">IFERROR(
  INDEX('Attendance Report Form'!$D$16:$D$287,
    SMALL(
      IF(ISNUMBER(SEARCH("C",'Attendance Report Form'!$C$16:$C$287)),
         ROW('Attendance Report Form'!$C$16:$C$287)-ROW('Attendance Report Form'!$C$16)+1),
      ROW(A62)
    )
  ),
"")</f>
        <v/>
      </c>
      <c r="D156" s="312" t="str" cm="1">
        <f t="array" ref="D156">IF(A156="","",
  COUNTIF(
    INDEX('Attendance Report Form'!$E$16:$AI$287,
      SMALL(
        IF(ISNUMBER(SEARCH("C",'Attendance Report Form'!$C$16:$C$287)),
           ROW('Attendance Report Form'!$C$16:$C$287)-ROW('Attendance Report Form'!$C$16)+1),
        ROW(A62)
      ),
    0),
  "F")
)</f>
        <v/>
      </c>
      <c r="E156" s="312" t="str" cm="1">
        <f t="array" ref="E156">IF(A156="","",
  COUNTIF(
    INDEX('Attendance Report Form'!$E$16:$AI$287,
      SMALL(
        IF(ISNUMBER(SEARCH("C",'Attendance Report Form'!$C$16:$C$287)),
           ROW('Attendance Report Form'!$C$16:$C$287)-ROW('Attendance Report Form'!$C$16)+1),
        ROW(A62)
      ),
    0),
  "P")
)</f>
        <v/>
      </c>
      <c r="F156" s="312" t="str" cm="1">
        <f t="array" ref="F156">IF(A156="","",
  COUNTIF(
    INDEX('Attendance Report Form'!$E$16:$AI$287,
      SMALL(
        IF(ISNUMBER(SEARCH("C",'Attendance Report Form'!$C$16:$C$287)),
           ROW('Attendance Report Form'!$C$16:$C$287)-ROW('Attendance Report Form'!$C$16)+1),
        ROW(A62)
      ),
    0),
  "FP")
)</f>
        <v/>
      </c>
      <c r="G156" s="312" t="str" cm="1">
        <f t="array" ref="G156">IF(A156="","",
  COUNTIF(
    INDEX('Attendance Report Form'!$E$16:$AI$287,
      SMALL(
        IF(ISNUMBER(SEARCH("C",'Attendance Report Form'!$C$16:$C$287)),
           ROW('Attendance Report Form'!$C$16:$C$287)-ROW('Attendance Report Form'!$C$16)+1),
        ROW(A62)
      ),
    0),
  "SI")
)</f>
        <v/>
      </c>
      <c r="H156" s="312" t="str" cm="1">
        <f t="array" ref="H156">IF(A156="","",
  COUNTIF(
    INDEX('Attendance Report Form'!$E$16:$AI$287,
      SMALL(
        IF(ISNUMBER(SEARCH("C",'Attendance Report Form'!$C$16:$C$287)),
           ROW('Attendance Report Form'!$C$16:$C$287)-ROW('Attendance Report Form'!$C$16)+1),
        ROW(A62)
      ),
    0),
  "N")
)</f>
        <v/>
      </c>
      <c r="I156" s="309"/>
      <c r="J156" s="298"/>
      <c r="K156" s="299"/>
      <c r="L156" s="299"/>
      <c r="M156" s="299"/>
      <c r="N156" s="299"/>
      <c r="O156" s="300"/>
      <c r="P156" s="301"/>
      <c r="Q156" s="302"/>
      <c r="R156" s="300"/>
      <c r="S156" s="303"/>
    </row>
    <row r="157" spans="1:35" ht="33" customHeight="1" x14ac:dyDescent="0.3">
      <c r="A157" s="312" t="str" cm="1">
        <f t="array" ref="A157">IFERROR(INDEX('Attendance Report Form'!$B$16:$B$287,SMALL(IF(ISNUMBER(SEARCH("C",'Attendance Report Form'!$C$16:$C$287)),ROW('Attendance Report Form'!$B$16:$B$287)-ROW('Attendance Report Form'!$B$16)+1),ROW(A63))),"")</f>
        <v/>
      </c>
      <c r="B157" s="313"/>
      <c r="C157" s="312" t="str" cm="1">
        <f t="array" ref="C157">IFERROR(
  INDEX('Attendance Report Form'!$D$16:$D$287,
    SMALL(
      IF(ISNUMBER(SEARCH("C",'Attendance Report Form'!$C$16:$C$287)),
         ROW('Attendance Report Form'!$C$16:$C$287)-ROW('Attendance Report Form'!$C$16)+1),
      ROW(A63)
    )
  ),
"")</f>
        <v/>
      </c>
      <c r="D157" s="312" t="str" cm="1">
        <f t="array" ref="D157">IF(A157="","",
  COUNTIF(
    INDEX('Attendance Report Form'!$E$16:$AI$287,
      SMALL(
        IF(ISNUMBER(SEARCH("C",'Attendance Report Form'!$C$16:$C$287)),
           ROW('Attendance Report Form'!$C$16:$C$287)-ROW('Attendance Report Form'!$C$16)+1),
        ROW(A63)
      ),
    0),
  "F")
)</f>
        <v/>
      </c>
      <c r="E157" s="312" t="str" cm="1">
        <f t="array" ref="E157">IF(A157="","",
  COUNTIF(
    INDEX('Attendance Report Form'!$E$16:$AI$287,
      SMALL(
        IF(ISNUMBER(SEARCH("C",'Attendance Report Form'!$C$16:$C$287)),
           ROW('Attendance Report Form'!$C$16:$C$287)-ROW('Attendance Report Form'!$C$16)+1),
        ROW(A63)
      ),
    0),
  "P")
)</f>
        <v/>
      </c>
      <c r="F157" s="312" t="str" cm="1">
        <f t="array" ref="F157">IF(A157="","",
  COUNTIF(
    INDEX('Attendance Report Form'!$E$16:$AI$287,
      SMALL(
        IF(ISNUMBER(SEARCH("C",'Attendance Report Form'!$C$16:$C$287)),
           ROW('Attendance Report Form'!$C$16:$C$287)-ROW('Attendance Report Form'!$C$16)+1),
        ROW(A63)
      ),
    0),
  "FP")
)</f>
        <v/>
      </c>
      <c r="G157" s="312" t="str" cm="1">
        <f t="array" ref="G157">IF(A157="","",
  COUNTIF(
    INDEX('Attendance Report Form'!$E$16:$AI$287,
      SMALL(
        IF(ISNUMBER(SEARCH("C",'Attendance Report Form'!$C$16:$C$287)),
           ROW('Attendance Report Form'!$C$16:$C$287)-ROW('Attendance Report Form'!$C$16)+1),
        ROW(A63)
      ),
    0),
  "SI")
)</f>
        <v/>
      </c>
      <c r="H157" s="312" t="str" cm="1">
        <f t="array" ref="H157">IF(A157="","",
  COUNTIF(
    INDEX('Attendance Report Form'!$E$16:$AI$287,
      SMALL(
        IF(ISNUMBER(SEARCH("C",'Attendance Report Form'!$C$16:$C$287)),
           ROW('Attendance Report Form'!$C$16:$C$287)-ROW('Attendance Report Form'!$C$16)+1),
        ROW(A63)
      ),
    0),
  "N")
)</f>
        <v/>
      </c>
      <c r="I157" s="309"/>
      <c r="J157" s="298"/>
      <c r="K157" s="299"/>
      <c r="L157" s="299"/>
      <c r="M157" s="299"/>
      <c r="N157" s="299"/>
      <c r="O157" s="300"/>
      <c r="P157" s="301"/>
      <c r="Q157" s="302"/>
      <c r="R157" s="300"/>
      <c r="S157" s="303"/>
    </row>
    <row r="158" spans="1:35" ht="33" customHeight="1" x14ac:dyDescent="0.3">
      <c r="A158" s="312" t="str" cm="1">
        <f t="array" ref="A158">IFERROR(INDEX('Attendance Report Form'!$B$16:$B$287,SMALL(IF(ISNUMBER(SEARCH("C",'Attendance Report Form'!$C$16:$C$287)),ROW('Attendance Report Form'!$B$16:$B$287)-ROW('Attendance Report Form'!$B$16)+1),ROW(A64))),"")</f>
        <v/>
      </c>
      <c r="B158" s="313"/>
      <c r="C158" s="312" t="str" cm="1">
        <f t="array" ref="C158">IFERROR(
  INDEX('Attendance Report Form'!$D$16:$D$287,
    SMALL(
      IF(ISNUMBER(SEARCH("C",'Attendance Report Form'!$C$16:$C$287)),
         ROW('Attendance Report Form'!$C$16:$C$287)-ROW('Attendance Report Form'!$C$16)+1),
      ROW(A64)
    )
  ),
"")</f>
        <v/>
      </c>
      <c r="D158" s="312" t="str" cm="1">
        <f t="array" ref="D158">IF(A158="","",
  COUNTIF(
    INDEX('Attendance Report Form'!$E$16:$AI$287,
      SMALL(
        IF(ISNUMBER(SEARCH("C",'Attendance Report Form'!$C$16:$C$287)),
           ROW('Attendance Report Form'!$C$16:$C$287)-ROW('Attendance Report Form'!$C$16)+1),
        ROW(A64)
      ),
    0),
  "F")
)</f>
        <v/>
      </c>
      <c r="E158" s="312" t="str" cm="1">
        <f t="array" ref="E158">IF(A158="","",
  COUNTIF(
    INDEX('Attendance Report Form'!$E$16:$AI$287,
      SMALL(
        IF(ISNUMBER(SEARCH("C",'Attendance Report Form'!$C$16:$C$287)),
           ROW('Attendance Report Form'!$C$16:$C$287)-ROW('Attendance Report Form'!$C$16)+1),
        ROW(A64)
      ),
    0),
  "P")
)</f>
        <v/>
      </c>
      <c r="F158" s="312" t="str" cm="1">
        <f t="array" ref="F158">IF(A158="","",
  COUNTIF(
    INDEX('Attendance Report Form'!$E$16:$AI$287,
      SMALL(
        IF(ISNUMBER(SEARCH("C",'Attendance Report Form'!$C$16:$C$287)),
           ROW('Attendance Report Form'!$C$16:$C$287)-ROW('Attendance Report Form'!$C$16)+1),
        ROW(A64)
      ),
    0),
  "FP")
)</f>
        <v/>
      </c>
      <c r="G158" s="312" t="str" cm="1">
        <f t="array" ref="G158">IF(A158="","",
  COUNTIF(
    INDEX('Attendance Report Form'!$E$16:$AI$287,
      SMALL(
        IF(ISNUMBER(SEARCH("C",'Attendance Report Form'!$C$16:$C$287)),
           ROW('Attendance Report Form'!$C$16:$C$287)-ROW('Attendance Report Form'!$C$16)+1),
        ROW(A64)
      ),
    0),
  "SI")
)</f>
        <v/>
      </c>
      <c r="H158" s="312" t="str" cm="1">
        <f t="array" ref="H158">IF(A158="","",
  COUNTIF(
    INDEX('Attendance Report Form'!$E$16:$AI$287,
      SMALL(
        IF(ISNUMBER(SEARCH("C",'Attendance Report Form'!$C$16:$C$287)),
           ROW('Attendance Report Form'!$C$16:$C$287)-ROW('Attendance Report Form'!$C$16)+1),
        ROW(A64)
      ),
    0),
  "N")
)</f>
        <v/>
      </c>
      <c r="I158" s="309"/>
      <c r="J158" s="298"/>
      <c r="K158" s="299"/>
      <c r="L158" s="299"/>
      <c r="M158" s="299"/>
      <c r="N158" s="299"/>
      <c r="O158" s="300"/>
      <c r="P158" s="301"/>
      <c r="Q158" s="302"/>
      <c r="R158" s="300"/>
      <c r="S158" s="303"/>
    </row>
    <row r="159" spans="1:35" ht="32.25" customHeight="1" x14ac:dyDescent="0.3">
      <c r="A159" s="312" t="str" cm="1">
        <f t="array" ref="A159">IFERROR(INDEX('Attendance Report Form'!$B$16:$B$287,SMALL(IF(ISNUMBER(SEARCH("C",'Attendance Report Form'!$C$16:$C$287)),ROW('Attendance Report Form'!$B$16:$B$287)-ROW('Attendance Report Form'!$B$16)+1),ROW(A65))),"")</f>
        <v/>
      </c>
      <c r="B159" s="313"/>
      <c r="C159" s="312" t="str" cm="1">
        <f t="array" ref="C159">IFERROR(
  INDEX('Attendance Report Form'!$D$16:$D$287,
    SMALL(
      IF(ISNUMBER(SEARCH("C",'Attendance Report Form'!$C$16:$C$287)),
         ROW('Attendance Report Form'!$C$16:$C$287)-ROW('Attendance Report Form'!$C$16)+1),
      ROW(A65)
    )
  ),
"")</f>
        <v/>
      </c>
      <c r="D159" s="312" t="str" cm="1">
        <f t="array" ref="D159">IF(A159="","",
  COUNTIF(
    INDEX('Attendance Report Form'!$E$16:$AI$287,
      SMALL(
        IF(ISNUMBER(SEARCH("C",'Attendance Report Form'!$C$16:$C$287)),
           ROW('Attendance Report Form'!$C$16:$C$287)-ROW('Attendance Report Form'!$C$16)+1),
        ROW(A65)
      ),
    0),
  "F")
)</f>
        <v/>
      </c>
      <c r="E159" s="312" t="str" cm="1">
        <f t="array" ref="E159">IF(A159="","",
  COUNTIF(
    INDEX('Attendance Report Form'!$E$16:$AI$287,
      SMALL(
        IF(ISNUMBER(SEARCH("C",'Attendance Report Form'!$C$16:$C$287)),
           ROW('Attendance Report Form'!$C$16:$C$287)-ROW('Attendance Report Form'!$C$16)+1),
        ROW(A65)
      ),
    0),
  "P")
)</f>
        <v/>
      </c>
      <c r="F159" s="312" t="str" cm="1">
        <f t="array" ref="F159">IF(A159="","",
  COUNTIF(
    INDEX('Attendance Report Form'!$E$16:$AI$287,
      SMALL(
        IF(ISNUMBER(SEARCH("C",'Attendance Report Form'!$C$16:$C$287)),
           ROW('Attendance Report Form'!$C$16:$C$287)-ROW('Attendance Report Form'!$C$16)+1),
        ROW(A65)
      ),
    0),
  "FP")
)</f>
        <v/>
      </c>
      <c r="G159" s="312" t="str" cm="1">
        <f t="array" ref="G159">IF(A159="","",
  COUNTIF(
    INDEX('Attendance Report Form'!$E$16:$AI$287,
      SMALL(
        IF(ISNUMBER(SEARCH("C",'Attendance Report Form'!$C$16:$C$287)),
           ROW('Attendance Report Form'!$C$16:$C$287)-ROW('Attendance Report Form'!$C$16)+1),
        ROW(A65)
      ),
    0),
  "SI")
)</f>
        <v/>
      </c>
      <c r="H159" s="312" t="str" cm="1">
        <f t="array" ref="H159">IF(A159="","",
  COUNTIF(
    INDEX('Attendance Report Form'!$E$16:$AI$287,
      SMALL(
        IF(ISNUMBER(SEARCH("C",'Attendance Report Form'!$C$16:$C$287)),
           ROW('Attendance Report Form'!$C$16:$C$287)-ROW('Attendance Report Form'!$C$16)+1),
        ROW(A65)
      ),
    0),
  "N")
)</f>
        <v/>
      </c>
      <c r="I159" s="309"/>
      <c r="J159" s="298"/>
      <c r="K159" s="299"/>
      <c r="L159" s="299"/>
      <c r="M159" s="299"/>
      <c r="N159" s="299"/>
      <c r="O159" s="300"/>
      <c r="P159" s="301"/>
      <c r="Q159" s="302"/>
      <c r="R159" s="300"/>
      <c r="S159" s="303"/>
    </row>
    <row r="160" spans="1:35" ht="32.25" customHeight="1" x14ac:dyDescent="0.3">
      <c r="A160" s="312" t="str" cm="1">
        <f t="array" ref="A160">IFERROR(INDEX('Attendance Report Form'!$B$16:$B$287,SMALL(IF(ISNUMBER(SEARCH("C",'Attendance Report Form'!$C$16:$C$287)),ROW('Attendance Report Form'!$B$16:$B$287)-ROW('Attendance Report Form'!$B$16)+1),ROW(A66))),"")</f>
        <v/>
      </c>
      <c r="B160" s="313"/>
      <c r="C160" s="312" t="str" cm="1">
        <f t="array" ref="C160">IFERROR(
  INDEX('Attendance Report Form'!$D$16:$D$287,
    SMALL(
      IF(ISNUMBER(SEARCH("C",'Attendance Report Form'!$C$16:$C$287)),
         ROW('Attendance Report Form'!$C$16:$C$287)-ROW('Attendance Report Form'!$C$16)+1),
      ROW(A66)
    )
  ),
"")</f>
        <v/>
      </c>
      <c r="D160" s="312" t="str" cm="1">
        <f t="array" ref="D160">IF(A160="","",
  COUNTIF(
    INDEX('Attendance Report Form'!$E$16:$AI$287,
      SMALL(
        IF(ISNUMBER(SEARCH("C",'Attendance Report Form'!$C$16:$C$287)),
           ROW('Attendance Report Form'!$C$16:$C$287)-ROW('Attendance Report Form'!$C$16)+1),
        ROW(A66)
      ),
    0),
  "F")
)</f>
        <v/>
      </c>
      <c r="E160" s="312" t="str" cm="1">
        <f t="array" ref="E160">IF(A160="","",
  COUNTIF(
    INDEX('Attendance Report Form'!$E$16:$AI$287,
      SMALL(
        IF(ISNUMBER(SEARCH("C",'Attendance Report Form'!$C$16:$C$287)),
           ROW('Attendance Report Form'!$C$16:$C$287)-ROW('Attendance Report Form'!$C$16)+1),
        ROW(A66)
      ),
    0),
  "P")
)</f>
        <v/>
      </c>
      <c r="F160" s="312" t="str" cm="1">
        <f t="array" ref="F160">IF(A160="","",
  COUNTIF(
    INDEX('Attendance Report Form'!$E$16:$AI$287,
      SMALL(
        IF(ISNUMBER(SEARCH("C",'Attendance Report Form'!$C$16:$C$287)),
           ROW('Attendance Report Form'!$C$16:$C$287)-ROW('Attendance Report Form'!$C$16)+1),
        ROW(A66)
      ),
    0),
  "FP")
)</f>
        <v/>
      </c>
      <c r="G160" s="312" t="str" cm="1">
        <f t="array" ref="G160">IF(A160="","",
  COUNTIF(
    INDEX('Attendance Report Form'!$E$16:$AI$287,
      SMALL(
        IF(ISNUMBER(SEARCH("C",'Attendance Report Form'!$C$16:$C$287)),
           ROW('Attendance Report Form'!$C$16:$C$287)-ROW('Attendance Report Form'!$C$16)+1),
        ROW(A66)
      ),
    0),
  "SI")
)</f>
        <v/>
      </c>
      <c r="H160" s="312" t="str" cm="1">
        <f t="array" ref="H160">IF(A160="","",
  COUNTIF(
    INDEX('Attendance Report Form'!$E$16:$AI$287,
      SMALL(
        IF(ISNUMBER(SEARCH("C",'Attendance Report Form'!$C$16:$C$287)),
           ROW('Attendance Report Form'!$C$16:$C$287)-ROW('Attendance Report Form'!$C$16)+1),
        ROW(A66)
      ),
    0),
  "N")
)</f>
        <v/>
      </c>
      <c r="I160" s="309"/>
      <c r="J160" s="298"/>
      <c r="K160" s="299"/>
      <c r="L160" s="299"/>
      <c r="M160" s="299"/>
      <c r="N160" s="299"/>
      <c r="O160" s="300"/>
      <c r="P160" s="301"/>
      <c r="Q160" s="302"/>
      <c r="R160" s="300"/>
      <c r="S160" s="303"/>
    </row>
    <row r="161" spans="1:24" ht="32.25" customHeight="1" x14ac:dyDescent="0.3">
      <c r="A161" s="312" t="str" cm="1">
        <f t="array" ref="A161">IFERROR(INDEX('Attendance Report Form'!$B$16:$B$287,SMALL(IF(ISNUMBER(SEARCH("C",'Attendance Report Form'!$C$16:$C$287)),ROW('Attendance Report Form'!$B$16:$B$287)-ROW('Attendance Report Form'!$B$16)+1),ROW(A67))),"")</f>
        <v/>
      </c>
      <c r="B161" s="313"/>
      <c r="C161" s="312" t="str" cm="1">
        <f t="array" ref="C161">IFERROR(
  INDEX('Attendance Report Form'!$D$16:$D$287,
    SMALL(
      IF(ISNUMBER(SEARCH("C",'Attendance Report Form'!$C$16:$C$287)),
         ROW('Attendance Report Form'!$C$16:$C$287)-ROW('Attendance Report Form'!$C$16)+1),
      ROW(A67)
    )
  ),
"")</f>
        <v/>
      </c>
      <c r="D161" s="312" t="str" cm="1">
        <f t="array" ref="D161">IF(A161="","",
  COUNTIF(
    INDEX('Attendance Report Form'!$E$16:$AI$287,
      SMALL(
        IF(ISNUMBER(SEARCH("C",'Attendance Report Form'!$C$16:$C$287)),
           ROW('Attendance Report Form'!$C$16:$C$287)-ROW('Attendance Report Form'!$C$16)+1),
        ROW(A67)
      ),
    0),
  "F")
)</f>
        <v/>
      </c>
      <c r="E161" s="312" t="str" cm="1">
        <f t="array" ref="E161">IF(A161="","",
  COUNTIF(
    INDEX('Attendance Report Form'!$E$16:$AI$287,
      SMALL(
        IF(ISNUMBER(SEARCH("C",'Attendance Report Form'!$C$16:$C$287)),
           ROW('Attendance Report Form'!$C$16:$C$287)-ROW('Attendance Report Form'!$C$16)+1),
        ROW(A67)
      ),
    0),
  "P")
)</f>
        <v/>
      </c>
      <c r="F161" s="312" t="str" cm="1">
        <f t="array" ref="F161">IF(A161="","",
  COUNTIF(
    INDEX('Attendance Report Form'!$E$16:$AI$287,
      SMALL(
        IF(ISNUMBER(SEARCH("C",'Attendance Report Form'!$C$16:$C$287)),
           ROW('Attendance Report Form'!$C$16:$C$287)-ROW('Attendance Report Form'!$C$16)+1),
        ROW(A67)
      ),
    0),
  "FP")
)</f>
        <v/>
      </c>
      <c r="G161" s="312" t="str" cm="1">
        <f t="array" ref="G161">IF(A161="","",
  COUNTIF(
    INDEX('Attendance Report Form'!$E$16:$AI$287,
      SMALL(
        IF(ISNUMBER(SEARCH("C",'Attendance Report Form'!$C$16:$C$287)),
           ROW('Attendance Report Form'!$C$16:$C$287)-ROW('Attendance Report Form'!$C$16)+1),
        ROW(A67)
      ),
    0),
  "SI")
)</f>
        <v/>
      </c>
      <c r="H161" s="312" t="str" cm="1">
        <f t="array" ref="H161">IF(A161="","",
  COUNTIF(
    INDEX('Attendance Report Form'!$E$16:$AI$287,
      SMALL(
        IF(ISNUMBER(SEARCH("C",'Attendance Report Form'!$C$16:$C$287)),
           ROW('Attendance Report Form'!$C$16:$C$287)-ROW('Attendance Report Form'!$C$16)+1),
        ROW(A67)
      ),
    0),
  "N")
)</f>
        <v/>
      </c>
      <c r="I161" s="309"/>
      <c r="J161" s="298"/>
      <c r="K161" s="299"/>
      <c r="L161" s="299"/>
      <c r="M161" s="299"/>
      <c r="N161" s="299"/>
      <c r="O161" s="300"/>
      <c r="P161" s="301"/>
      <c r="Q161" s="302"/>
      <c r="R161" s="300"/>
      <c r="S161" s="303"/>
    </row>
    <row r="162" spans="1:24" ht="32.25" customHeight="1" x14ac:dyDescent="0.3">
      <c r="A162" s="312" t="str" cm="1">
        <f t="array" ref="A162">IFERROR(INDEX('Attendance Report Form'!$B$16:$B$287,SMALL(IF(ISNUMBER(SEARCH("C",'Attendance Report Form'!$C$16:$C$287)),ROW('Attendance Report Form'!$B$16:$B$287)-ROW('Attendance Report Form'!$B$16)+1),ROW(A68))),"")</f>
        <v/>
      </c>
      <c r="B162" s="313"/>
      <c r="C162" s="312" t="str" cm="1">
        <f t="array" ref="C162">IFERROR(
  INDEX('Attendance Report Form'!$D$16:$D$287,
    SMALL(
      IF(ISNUMBER(SEARCH("C",'Attendance Report Form'!$C$16:$C$287)),
         ROW('Attendance Report Form'!$C$16:$C$287)-ROW('Attendance Report Form'!$C$16)+1),
      ROW(A68)
    )
  ),
"")</f>
        <v/>
      </c>
      <c r="D162" s="312" t="str" cm="1">
        <f t="array" ref="D162">IF(A162="","",
  COUNTIF(
    INDEX('Attendance Report Form'!$E$16:$AI$287,
      SMALL(
        IF(ISNUMBER(SEARCH("C",'Attendance Report Form'!$C$16:$C$287)),
           ROW('Attendance Report Form'!$C$16:$C$287)-ROW('Attendance Report Form'!$C$16)+1),
        ROW(A68)
      ),
    0),
  "F")
)</f>
        <v/>
      </c>
      <c r="E162" s="312" t="str" cm="1">
        <f t="array" ref="E162">IF(A162="","",
  COUNTIF(
    INDEX('Attendance Report Form'!$E$16:$AI$287,
      SMALL(
        IF(ISNUMBER(SEARCH("C",'Attendance Report Form'!$C$16:$C$287)),
           ROW('Attendance Report Form'!$C$16:$C$287)-ROW('Attendance Report Form'!$C$16)+1),
        ROW(A68)
      ),
    0),
  "P")
)</f>
        <v/>
      </c>
      <c r="F162" s="312" t="str" cm="1">
        <f t="array" ref="F162">IF(A162="","",
  COUNTIF(
    INDEX('Attendance Report Form'!$E$16:$AI$287,
      SMALL(
        IF(ISNUMBER(SEARCH("C",'Attendance Report Form'!$C$16:$C$287)),
           ROW('Attendance Report Form'!$C$16:$C$287)-ROW('Attendance Report Form'!$C$16)+1),
        ROW(A68)
      ),
    0),
  "FP")
)</f>
        <v/>
      </c>
      <c r="G162" s="312" t="str" cm="1">
        <f t="array" ref="G162">IF(A162="","",
  COUNTIF(
    INDEX('Attendance Report Form'!$E$16:$AI$287,
      SMALL(
        IF(ISNUMBER(SEARCH("C",'Attendance Report Form'!$C$16:$C$287)),
           ROW('Attendance Report Form'!$C$16:$C$287)-ROW('Attendance Report Form'!$C$16)+1),
        ROW(A68)
      ),
    0),
  "SI")
)</f>
        <v/>
      </c>
      <c r="H162" s="312" t="str" cm="1">
        <f t="array" ref="H162">IF(A162="","",
  COUNTIF(
    INDEX('Attendance Report Form'!$E$16:$AI$287,
      SMALL(
        IF(ISNUMBER(SEARCH("C",'Attendance Report Form'!$C$16:$C$287)),
           ROW('Attendance Report Form'!$C$16:$C$287)-ROW('Attendance Report Form'!$C$16)+1),
        ROW(A68)
      ),
    0),
  "N")
)</f>
        <v/>
      </c>
      <c r="I162" s="309"/>
      <c r="J162" s="298"/>
      <c r="K162" s="299"/>
      <c r="L162" s="299"/>
      <c r="M162" s="299"/>
      <c r="N162" s="299"/>
      <c r="O162" s="300"/>
      <c r="P162" s="301"/>
      <c r="Q162" s="302"/>
      <c r="R162" s="300"/>
      <c r="S162" s="303"/>
    </row>
    <row r="163" spans="1:24" ht="32.25" customHeight="1" x14ac:dyDescent="0.3">
      <c r="A163" s="312" t="str" cm="1">
        <f t="array" ref="A163">IFERROR(INDEX('Attendance Report Form'!$B$16:$B$287,SMALL(IF(ISNUMBER(SEARCH("C",'Attendance Report Form'!$C$16:$C$287)),ROW('Attendance Report Form'!$B$16:$B$287)-ROW('Attendance Report Form'!$B$16)+1),ROW(A69))),"")</f>
        <v/>
      </c>
      <c r="B163" s="313"/>
      <c r="C163" s="312" t="str" cm="1">
        <f t="array" ref="C163">IFERROR(
  INDEX('Attendance Report Form'!$D$16:$D$287,
    SMALL(
      IF(ISNUMBER(SEARCH("C",'Attendance Report Form'!$C$16:$C$287)),
         ROW('Attendance Report Form'!$C$16:$C$287)-ROW('Attendance Report Form'!$C$16)+1),
      ROW(A69)
    )
  ),
"")</f>
        <v/>
      </c>
      <c r="D163" s="312" t="str" cm="1">
        <f t="array" ref="D163">IF(A163="","",
  COUNTIF(
    INDEX('Attendance Report Form'!$E$16:$AI$287,
      SMALL(
        IF(ISNUMBER(SEARCH("C",'Attendance Report Form'!$C$16:$C$287)),
           ROW('Attendance Report Form'!$C$16:$C$287)-ROW('Attendance Report Form'!$C$16)+1),
        ROW(A69)
      ),
    0),
  "F")
)</f>
        <v/>
      </c>
      <c r="E163" s="312" t="str" cm="1">
        <f t="array" ref="E163">IF(A163="","",
  COUNTIF(
    INDEX('Attendance Report Form'!$E$16:$AI$287,
      SMALL(
        IF(ISNUMBER(SEARCH("C",'Attendance Report Form'!$C$16:$C$287)),
           ROW('Attendance Report Form'!$C$16:$C$287)-ROW('Attendance Report Form'!$C$16)+1),
        ROW(A69)
      ),
    0),
  "P")
)</f>
        <v/>
      </c>
      <c r="F163" s="312" t="str" cm="1">
        <f t="array" ref="F163">IF(A163="","",
  COUNTIF(
    INDEX('Attendance Report Form'!$E$16:$AI$287,
      SMALL(
        IF(ISNUMBER(SEARCH("C",'Attendance Report Form'!$C$16:$C$287)),
           ROW('Attendance Report Form'!$C$16:$C$287)-ROW('Attendance Report Form'!$C$16)+1),
        ROW(A69)
      ),
    0),
  "FP")
)</f>
        <v/>
      </c>
      <c r="G163" s="312" t="str" cm="1">
        <f t="array" ref="G163">IF(A163="","",
  COUNTIF(
    INDEX('Attendance Report Form'!$E$16:$AI$287,
      SMALL(
        IF(ISNUMBER(SEARCH("C",'Attendance Report Form'!$C$16:$C$287)),
           ROW('Attendance Report Form'!$C$16:$C$287)-ROW('Attendance Report Form'!$C$16)+1),
        ROW(A69)
      ),
    0),
  "SI")
)</f>
        <v/>
      </c>
      <c r="H163" s="312" t="str" cm="1">
        <f t="array" ref="H163">IF(A163="","",
  COUNTIF(
    INDEX('Attendance Report Form'!$E$16:$AI$287,
      SMALL(
        IF(ISNUMBER(SEARCH("C",'Attendance Report Form'!$C$16:$C$287)),
           ROW('Attendance Report Form'!$C$16:$C$287)-ROW('Attendance Report Form'!$C$16)+1),
        ROW(A69)
      ),
    0),
  "N")
)</f>
        <v/>
      </c>
      <c r="I163" s="309"/>
      <c r="J163" s="298"/>
      <c r="K163" s="299"/>
      <c r="L163" s="299"/>
      <c r="M163" s="299"/>
      <c r="N163" s="299"/>
      <c r="O163" s="300"/>
      <c r="P163" s="301"/>
      <c r="Q163" s="302"/>
      <c r="R163" s="300"/>
      <c r="S163" s="303"/>
    </row>
    <row r="164" spans="1:24" ht="32.25" customHeight="1" x14ac:dyDescent="0.3">
      <c r="A164" s="312" t="str" cm="1">
        <f t="array" ref="A164">IFERROR(INDEX('Attendance Report Form'!$B$16:$B$287,SMALL(IF(ISNUMBER(SEARCH("C",'Attendance Report Form'!$C$16:$C$287)),ROW('Attendance Report Form'!$B$16:$B$287)-ROW('Attendance Report Form'!$B$16)+1),ROW(A70))),"")</f>
        <v/>
      </c>
      <c r="B164" s="313"/>
      <c r="C164" s="312" t="str" cm="1">
        <f t="array" ref="C164">IFERROR(
  INDEX('Attendance Report Form'!$D$16:$D$287,
    SMALL(
      IF(ISNUMBER(SEARCH("C",'Attendance Report Form'!$C$16:$C$287)),
         ROW('Attendance Report Form'!$C$16:$C$287)-ROW('Attendance Report Form'!$C$16)+1),
      ROW(A70)
    )
  ),
"")</f>
        <v/>
      </c>
      <c r="D164" s="312" t="str" cm="1">
        <f t="array" ref="D164">IF(A164="","",
  COUNTIF(
    INDEX('Attendance Report Form'!$E$16:$AI$287,
      SMALL(
        IF(ISNUMBER(SEARCH("C",'Attendance Report Form'!$C$16:$C$287)),
           ROW('Attendance Report Form'!$C$16:$C$287)-ROW('Attendance Report Form'!$C$16)+1),
        ROW(A70)
      ),
    0),
  "F")
)</f>
        <v/>
      </c>
      <c r="E164" s="312" t="str" cm="1">
        <f t="array" ref="E164">IF(A164="","",
  COUNTIF(
    INDEX('Attendance Report Form'!$E$16:$AI$287,
      SMALL(
        IF(ISNUMBER(SEARCH("C",'Attendance Report Form'!$C$16:$C$287)),
           ROW('Attendance Report Form'!$C$16:$C$287)-ROW('Attendance Report Form'!$C$16)+1),
        ROW(A70)
      ),
    0),
  "P")
)</f>
        <v/>
      </c>
      <c r="F164" s="312" t="str" cm="1">
        <f t="array" ref="F164">IF(A164="","",
  COUNTIF(
    INDEX('Attendance Report Form'!$E$16:$AI$287,
      SMALL(
        IF(ISNUMBER(SEARCH("C",'Attendance Report Form'!$C$16:$C$287)),
           ROW('Attendance Report Form'!$C$16:$C$287)-ROW('Attendance Report Form'!$C$16)+1),
        ROW(A70)
      ),
    0),
  "FP")
)</f>
        <v/>
      </c>
      <c r="G164" s="312" t="str" cm="1">
        <f t="array" ref="G164">IF(A164="","",
  COUNTIF(
    INDEX('Attendance Report Form'!$E$16:$AI$287,
      SMALL(
        IF(ISNUMBER(SEARCH("C",'Attendance Report Form'!$C$16:$C$287)),
           ROW('Attendance Report Form'!$C$16:$C$287)-ROW('Attendance Report Form'!$C$16)+1),
        ROW(A70)
      ),
    0),
  "SI")
)</f>
        <v/>
      </c>
      <c r="H164" s="312" t="str" cm="1">
        <f t="array" ref="H164">IF(A164="","",
  COUNTIF(
    INDEX('Attendance Report Form'!$E$16:$AI$287,
      SMALL(
        IF(ISNUMBER(SEARCH("C",'Attendance Report Form'!$C$16:$C$287)),
           ROW('Attendance Report Form'!$C$16:$C$287)-ROW('Attendance Report Form'!$C$16)+1),
        ROW(A70)
      ),
    0),
  "N")
)</f>
        <v/>
      </c>
      <c r="I164" s="309"/>
      <c r="J164" s="298"/>
      <c r="K164" s="299"/>
      <c r="L164" s="299"/>
      <c r="M164" s="299"/>
      <c r="N164" s="299"/>
      <c r="O164" s="300"/>
      <c r="P164" s="301"/>
      <c r="Q164" s="302"/>
      <c r="R164" s="300"/>
      <c r="S164" s="303"/>
    </row>
    <row r="165" spans="1:24" ht="32.25" customHeight="1" x14ac:dyDescent="0.3">
      <c r="A165" s="312" t="str" cm="1">
        <f t="array" ref="A165">IFERROR(INDEX('Attendance Report Form'!$B$16:$B$287,SMALL(IF(ISNUMBER(SEARCH("C",'Attendance Report Form'!$C$16:$C$287)),ROW('Attendance Report Form'!$B$16:$B$287)-ROW('Attendance Report Form'!$B$16)+1),ROW(A71))),"")</f>
        <v/>
      </c>
      <c r="B165" s="313"/>
      <c r="C165" s="312" t="str" cm="1">
        <f t="array" ref="C165">IFERROR(
  INDEX('Attendance Report Form'!$D$16:$D$287,
    SMALL(
      IF(ISNUMBER(SEARCH("C",'Attendance Report Form'!$C$16:$C$287)),
         ROW('Attendance Report Form'!$C$16:$C$287)-ROW('Attendance Report Form'!$C$16)+1),
      ROW(A71)
    )
  ),
"")</f>
        <v/>
      </c>
      <c r="D165" s="312" t="str" cm="1">
        <f t="array" ref="D165">IF(A165="","",
  COUNTIF(
    INDEX('Attendance Report Form'!$E$16:$AI$287,
      SMALL(
        IF(ISNUMBER(SEARCH("C",'Attendance Report Form'!$C$16:$C$287)),
           ROW('Attendance Report Form'!$C$16:$C$287)-ROW('Attendance Report Form'!$C$16)+1),
        ROW(A71)
      ),
    0),
  "F")
)</f>
        <v/>
      </c>
      <c r="E165" s="312" t="str" cm="1">
        <f t="array" ref="E165">IF(A165="","",
  COUNTIF(
    INDEX('Attendance Report Form'!$E$16:$AI$287,
      SMALL(
        IF(ISNUMBER(SEARCH("C",'Attendance Report Form'!$C$16:$C$287)),
           ROW('Attendance Report Form'!$C$16:$C$287)-ROW('Attendance Report Form'!$C$16)+1),
        ROW(A71)
      ),
    0),
  "P")
)</f>
        <v/>
      </c>
      <c r="F165" s="312" t="str" cm="1">
        <f t="array" ref="F165">IF(A165="","",
  COUNTIF(
    INDEX('Attendance Report Form'!$E$16:$AI$287,
      SMALL(
        IF(ISNUMBER(SEARCH("C",'Attendance Report Form'!$C$16:$C$287)),
           ROW('Attendance Report Form'!$C$16:$C$287)-ROW('Attendance Report Form'!$C$16)+1),
        ROW(A71)
      ),
    0),
  "FP")
)</f>
        <v/>
      </c>
      <c r="G165" s="312" t="str" cm="1">
        <f t="array" ref="G165">IF(A165="","",
  COUNTIF(
    INDEX('Attendance Report Form'!$E$16:$AI$287,
      SMALL(
        IF(ISNUMBER(SEARCH("C",'Attendance Report Form'!$C$16:$C$287)),
           ROW('Attendance Report Form'!$C$16:$C$287)-ROW('Attendance Report Form'!$C$16)+1),
        ROW(A71)
      ),
    0),
  "SI")
)</f>
        <v/>
      </c>
      <c r="H165" s="312" t="str" cm="1">
        <f t="array" ref="H165">IF(A165="","",
  COUNTIF(
    INDEX('Attendance Report Form'!$E$16:$AI$287,
      SMALL(
        IF(ISNUMBER(SEARCH("C",'Attendance Report Form'!$C$16:$C$287)),
           ROW('Attendance Report Form'!$C$16:$C$287)-ROW('Attendance Report Form'!$C$16)+1),
        ROW(A71)
      ),
    0),
  "N")
)</f>
        <v/>
      </c>
      <c r="I165" s="309"/>
      <c r="J165" s="298"/>
      <c r="K165" s="299"/>
      <c r="L165" s="299"/>
      <c r="M165" s="299"/>
      <c r="N165" s="299"/>
      <c r="O165" s="300"/>
      <c r="P165" s="301"/>
      <c r="Q165" s="302"/>
      <c r="R165" s="300"/>
      <c r="S165" s="303"/>
    </row>
    <row r="166" spans="1:24" ht="32.25" customHeight="1" x14ac:dyDescent="0.3">
      <c r="A166" s="312" t="str" cm="1">
        <f t="array" ref="A166">IFERROR(INDEX('Attendance Report Form'!$B$16:$B$287,SMALL(IF(ISNUMBER(SEARCH("C",'Attendance Report Form'!$C$16:$C$287)),ROW('Attendance Report Form'!$B$16:$B$287)-ROW('Attendance Report Form'!$B$16)+1),ROW(A72))),"")</f>
        <v/>
      </c>
      <c r="B166" s="313"/>
      <c r="C166" s="312" t="str" cm="1">
        <f t="array" ref="C166">IFERROR(
  INDEX('Attendance Report Form'!$D$16:$D$287,
    SMALL(
      IF(ISNUMBER(SEARCH("C",'Attendance Report Form'!$C$16:$C$287)),
         ROW('Attendance Report Form'!$C$16:$C$287)-ROW('Attendance Report Form'!$C$16)+1),
      ROW(A72)
    )
  ),
"")</f>
        <v/>
      </c>
      <c r="D166" s="312" t="str" cm="1">
        <f t="array" ref="D166">IF(A166="","",
  COUNTIF(
    INDEX('Attendance Report Form'!$E$16:$AI$287,
      SMALL(
        IF(ISNUMBER(SEARCH("C",'Attendance Report Form'!$C$16:$C$287)),
           ROW('Attendance Report Form'!$C$16:$C$287)-ROW('Attendance Report Form'!$C$16)+1),
        ROW(A72)
      ),
    0),
  "F")
)</f>
        <v/>
      </c>
      <c r="E166" s="312" t="str" cm="1">
        <f t="array" ref="E166">IF(A166="","",
  COUNTIF(
    INDEX('Attendance Report Form'!$E$16:$AI$287,
      SMALL(
        IF(ISNUMBER(SEARCH("C",'Attendance Report Form'!$C$16:$C$287)),
           ROW('Attendance Report Form'!$C$16:$C$287)-ROW('Attendance Report Form'!$C$16)+1),
        ROW(A72)
      ),
    0),
  "P")
)</f>
        <v/>
      </c>
      <c r="F166" s="312" t="str" cm="1">
        <f t="array" ref="F166">IF(A166="","",
  COUNTIF(
    INDEX('Attendance Report Form'!$E$16:$AI$287,
      SMALL(
        IF(ISNUMBER(SEARCH("C",'Attendance Report Form'!$C$16:$C$287)),
           ROW('Attendance Report Form'!$C$16:$C$287)-ROW('Attendance Report Form'!$C$16)+1),
        ROW(A72)
      ),
    0),
  "FP")
)</f>
        <v/>
      </c>
      <c r="G166" s="312" t="str" cm="1">
        <f t="array" ref="G166">IF(A166="","",
  COUNTIF(
    INDEX('Attendance Report Form'!$E$16:$AI$287,
      SMALL(
        IF(ISNUMBER(SEARCH("C",'Attendance Report Form'!$C$16:$C$287)),
           ROW('Attendance Report Form'!$C$16:$C$287)-ROW('Attendance Report Form'!$C$16)+1),
        ROW(A72)
      ),
    0),
  "SI")
)</f>
        <v/>
      </c>
      <c r="H166" s="312" t="str" cm="1">
        <f t="array" ref="H166">IF(A166="","",
  COUNTIF(
    INDEX('Attendance Report Form'!$E$16:$AI$287,
      SMALL(
        IF(ISNUMBER(SEARCH("C",'Attendance Report Form'!$C$16:$C$287)),
           ROW('Attendance Report Form'!$C$16:$C$287)-ROW('Attendance Report Form'!$C$16)+1),
        ROW(A72)
      ),
    0),
  "N")
)</f>
        <v/>
      </c>
      <c r="I166" s="309"/>
      <c r="J166" s="298"/>
      <c r="K166" s="299"/>
      <c r="L166" s="299"/>
      <c r="M166" s="299"/>
      <c r="N166" s="299"/>
      <c r="O166" s="300"/>
      <c r="P166" s="301"/>
      <c r="Q166" s="302"/>
      <c r="R166" s="300"/>
      <c r="S166" s="303"/>
    </row>
    <row r="167" spans="1:24" ht="33" customHeight="1" x14ac:dyDescent="0.3">
      <c r="A167" s="312" t="str" cm="1">
        <f t="array" ref="A167">IFERROR(INDEX('Attendance Report Form'!$B$16:$B$287,SMALL(IF(ISNUMBER(SEARCH("C",'Attendance Report Form'!$C$16:$C$287)),ROW('Attendance Report Form'!$B$16:$B$287)-ROW('Attendance Report Form'!$B$16)+1),ROW(A73))),"")</f>
        <v/>
      </c>
      <c r="B167" s="313"/>
      <c r="C167" s="312" t="str" cm="1">
        <f t="array" ref="C167">IFERROR(
  INDEX('Attendance Report Form'!$D$16:$D$287,
    SMALL(
      IF(ISNUMBER(SEARCH("C",'Attendance Report Form'!$C$16:$C$287)),
         ROW('Attendance Report Form'!$C$16:$C$287)-ROW('Attendance Report Form'!$C$16)+1),
      ROW(A73)
    )
  ),
"")</f>
        <v/>
      </c>
      <c r="D167" s="312" t="str" cm="1">
        <f t="array" ref="D167">IF(A167="","",
  COUNTIF(
    INDEX('Attendance Report Form'!$E$16:$AI$287,
      SMALL(
        IF(ISNUMBER(SEARCH("C",'Attendance Report Form'!$C$16:$C$287)),
           ROW('Attendance Report Form'!$C$16:$C$287)-ROW('Attendance Report Form'!$C$16)+1),
        ROW(A73)
      ),
    0),
  "F")
)</f>
        <v/>
      </c>
      <c r="E167" s="312" t="str" cm="1">
        <f t="array" ref="E167">IF(A167="","",
  COUNTIF(
    INDEX('Attendance Report Form'!$E$16:$AI$287,
      SMALL(
        IF(ISNUMBER(SEARCH("C",'Attendance Report Form'!$C$16:$C$287)),
           ROW('Attendance Report Form'!$C$16:$C$287)-ROW('Attendance Report Form'!$C$16)+1),
        ROW(A73)
      ),
    0),
  "P")
)</f>
        <v/>
      </c>
      <c r="F167" s="312" t="str" cm="1">
        <f t="array" ref="F167">IF(A167="","",
  COUNTIF(
    INDEX('Attendance Report Form'!$E$16:$AI$287,
      SMALL(
        IF(ISNUMBER(SEARCH("C",'Attendance Report Form'!$C$16:$C$287)),
           ROW('Attendance Report Form'!$C$16:$C$287)-ROW('Attendance Report Form'!$C$16)+1),
        ROW(A73)
      ),
    0),
  "FP")
)</f>
        <v/>
      </c>
      <c r="G167" s="312" t="str" cm="1">
        <f t="array" ref="G167">IF(A167="","",
  COUNTIF(
    INDEX('Attendance Report Form'!$E$16:$AI$287,
      SMALL(
        IF(ISNUMBER(SEARCH("C",'Attendance Report Form'!$C$16:$C$287)),
           ROW('Attendance Report Form'!$C$16:$C$287)-ROW('Attendance Report Form'!$C$16)+1),
        ROW(A73)
      ),
    0),
  "SI")
)</f>
        <v/>
      </c>
      <c r="H167" s="312" t="str" cm="1">
        <f t="array" ref="H167">IF(A167="","",
  COUNTIF(
    INDEX('Attendance Report Form'!$E$16:$AI$287,
      SMALL(
        IF(ISNUMBER(SEARCH("C",'Attendance Report Form'!$C$16:$C$287)),
           ROW('Attendance Report Form'!$C$16:$C$287)-ROW('Attendance Report Form'!$C$16)+1),
        ROW(A73)
      ),
    0),
  "N")
)</f>
        <v/>
      </c>
      <c r="I167" s="309"/>
      <c r="J167" s="298"/>
      <c r="K167" s="299"/>
      <c r="L167" s="299"/>
      <c r="M167" s="299"/>
      <c r="N167" s="299"/>
      <c r="O167" s="300"/>
      <c r="P167" s="301"/>
      <c r="Q167" s="302"/>
      <c r="R167" s="300"/>
      <c r="S167" s="303"/>
    </row>
    <row r="168" spans="1:24" ht="33" customHeight="1" x14ac:dyDescent="0.3">
      <c r="A168" s="312" t="str" cm="1">
        <f t="array" ref="A168">IFERROR(INDEX('Attendance Report Form'!$B$16:$B$287,SMALL(IF(ISNUMBER(SEARCH("C",'Attendance Report Form'!$C$16:$C$287)),ROW('Attendance Report Form'!$B$16:$B$287)-ROW('Attendance Report Form'!$B$16)+1),ROW(A74))),"")</f>
        <v/>
      </c>
      <c r="B168" s="313"/>
      <c r="C168" s="312" t="str" cm="1">
        <f t="array" ref="C168">IFERROR(
  INDEX('Attendance Report Form'!$D$16:$D$287,
    SMALL(
      IF(ISNUMBER(SEARCH("C",'Attendance Report Form'!$C$16:$C$287)),
         ROW('Attendance Report Form'!$C$16:$C$287)-ROW('Attendance Report Form'!$C$16)+1),
      ROW(A74)
    )
  ),
"")</f>
        <v/>
      </c>
      <c r="D168" s="312" t="str" cm="1">
        <f t="array" ref="D168">IF(A168="","",
  COUNTIF(
    INDEX('Attendance Report Form'!$E$16:$AI$287,
      SMALL(
        IF(ISNUMBER(SEARCH("C",'Attendance Report Form'!$C$16:$C$287)),
           ROW('Attendance Report Form'!$C$16:$C$287)-ROW('Attendance Report Form'!$C$16)+1),
        ROW(A74)
      ),
    0),
  "F")
)</f>
        <v/>
      </c>
      <c r="E168" s="312" t="str" cm="1">
        <f t="array" ref="E168">IF(A168="","",
  COUNTIF(
    INDEX('Attendance Report Form'!$E$16:$AI$287,
      SMALL(
        IF(ISNUMBER(SEARCH("C",'Attendance Report Form'!$C$16:$C$287)),
           ROW('Attendance Report Form'!$C$16:$C$287)-ROW('Attendance Report Form'!$C$16)+1),
        ROW(A74)
      ),
    0),
  "P")
)</f>
        <v/>
      </c>
      <c r="F168" s="312" t="str" cm="1">
        <f t="array" ref="F168">IF(A168="","",
  COUNTIF(
    INDEX('Attendance Report Form'!$E$16:$AI$287,
      SMALL(
        IF(ISNUMBER(SEARCH("C",'Attendance Report Form'!$C$16:$C$287)),
           ROW('Attendance Report Form'!$C$16:$C$287)-ROW('Attendance Report Form'!$C$16)+1),
        ROW(A74)
      ),
    0),
  "FP")
)</f>
        <v/>
      </c>
      <c r="G168" s="312" t="str" cm="1">
        <f t="array" ref="G168">IF(A168="","",
  COUNTIF(
    INDEX('Attendance Report Form'!$E$16:$AI$287,
      SMALL(
        IF(ISNUMBER(SEARCH("C",'Attendance Report Form'!$C$16:$C$287)),
           ROW('Attendance Report Form'!$C$16:$C$287)-ROW('Attendance Report Form'!$C$16)+1),
        ROW(A74)
      ),
    0),
  "SI")
)</f>
        <v/>
      </c>
      <c r="H168" s="312" t="str" cm="1">
        <f t="array" ref="H168">IF(A168="","",
  COUNTIF(
    INDEX('Attendance Report Form'!$E$16:$AI$287,
      SMALL(
        IF(ISNUMBER(SEARCH("C",'Attendance Report Form'!$C$16:$C$287)),
           ROW('Attendance Report Form'!$C$16:$C$287)-ROW('Attendance Report Form'!$C$16)+1),
        ROW(A74)
      ),
    0),
  "N")
)</f>
        <v/>
      </c>
      <c r="I168" s="309"/>
      <c r="J168" s="298"/>
      <c r="K168" s="299"/>
      <c r="L168" s="299"/>
      <c r="M168" s="299"/>
      <c r="N168" s="299"/>
      <c r="O168" s="300"/>
      <c r="P168" s="301"/>
      <c r="Q168" s="302"/>
      <c r="R168" s="300"/>
      <c r="S168" s="303"/>
    </row>
    <row r="169" spans="1:24" ht="33" customHeight="1" thickBot="1" x14ac:dyDescent="0.35">
      <c r="A169" s="312" t="str" cm="1">
        <f t="array" ref="A169">IFERROR(INDEX('Attendance Report Form'!$B$16:$B$287,SMALL(IF(ISNUMBER(SEARCH("C",'Attendance Report Form'!$C$16:$C$287)),ROW('Attendance Report Form'!$B$16:$B$287)-ROW('Attendance Report Form'!$B$16)+1),ROW(A75))),"")</f>
        <v/>
      </c>
      <c r="B169" s="313"/>
      <c r="C169" s="312" t="str" cm="1">
        <f t="array" ref="C169">IFERROR(
  INDEX('Attendance Report Form'!$D$16:$D$287,
    SMALL(
      IF(ISNUMBER(SEARCH("C",'Attendance Report Form'!$C$16:$C$287)),
         ROW('Attendance Report Form'!$C$16:$C$287)-ROW('Attendance Report Form'!$C$16)+1),
      ROW(A75)
    )
  ),
"")</f>
        <v/>
      </c>
      <c r="D169" s="312" t="str" cm="1">
        <f t="array" ref="D169">IF(A169="","",
  COUNTIF(
    INDEX('Attendance Report Form'!$E$16:$AI$287,
      SMALL(
        IF(ISNUMBER(SEARCH("C",'Attendance Report Form'!$C$16:$C$287)),
           ROW('Attendance Report Form'!$C$16:$C$287)-ROW('Attendance Report Form'!$C$16)+1),
        ROW(A75)
      ),
    0),
  "F")
)</f>
        <v/>
      </c>
      <c r="E169" s="312" t="str" cm="1">
        <f t="array" ref="E169">IF(A169="","",
  COUNTIF(
    INDEX('Attendance Report Form'!$E$16:$AI$287,
      SMALL(
        IF(ISNUMBER(SEARCH("C",'Attendance Report Form'!$C$16:$C$287)),
           ROW('Attendance Report Form'!$C$16:$C$287)-ROW('Attendance Report Form'!$C$16)+1),
        ROW(A75)
      ),
    0),
  "P")
)</f>
        <v/>
      </c>
      <c r="F169" s="312" t="str" cm="1">
        <f t="array" ref="F169">IF(A169="","",
  COUNTIF(
    INDEX('Attendance Report Form'!$E$16:$AI$287,
      SMALL(
        IF(ISNUMBER(SEARCH("C",'Attendance Report Form'!$C$16:$C$287)),
           ROW('Attendance Report Form'!$C$16:$C$287)-ROW('Attendance Report Form'!$C$16)+1),
        ROW(A75)
      ),
    0),
  "FP")
)</f>
        <v/>
      </c>
      <c r="G169" s="312" t="str" cm="1">
        <f t="array" ref="G169">IF(A169="","",
  COUNTIF(
    INDEX('Attendance Report Form'!$E$16:$AI$287,
      SMALL(
        IF(ISNUMBER(SEARCH("C",'Attendance Report Form'!$C$16:$C$287)),
           ROW('Attendance Report Form'!$C$16:$C$287)-ROW('Attendance Report Form'!$C$16)+1),
        ROW(A75)
      ),
    0),
  "SI")
)</f>
        <v/>
      </c>
      <c r="H169" s="312" t="str" cm="1">
        <f t="array" ref="H169">IF(A169="","",
  COUNTIF(
    INDEX('Attendance Report Form'!$E$16:$AI$287,
      SMALL(
        IF(ISNUMBER(SEARCH("C",'Attendance Report Form'!$C$16:$C$287)),
           ROW('Attendance Report Form'!$C$16:$C$287)-ROW('Attendance Report Form'!$C$16)+1),
        ROW(A75)
      ),
    0),
  "N")
)</f>
        <v/>
      </c>
      <c r="I169" s="309"/>
      <c r="J169" s="304"/>
      <c r="K169" s="305"/>
      <c r="L169" s="305"/>
      <c r="M169" s="305"/>
      <c r="N169" s="305"/>
      <c r="O169" s="306"/>
      <c r="P169" s="307"/>
      <c r="Q169" s="308"/>
      <c r="R169" s="306"/>
      <c r="S169" s="303"/>
    </row>
    <row r="170" spans="1:24" ht="48" customHeight="1" x14ac:dyDescent="0.25">
      <c r="A170" s="594" t="s">
        <v>406</v>
      </c>
      <c r="B170" s="594"/>
      <c r="C170" s="594"/>
      <c r="D170" s="594"/>
      <c r="E170" s="594"/>
      <c r="F170" s="594"/>
      <c r="G170" s="594"/>
      <c r="H170" s="594"/>
      <c r="I170" s="594"/>
      <c r="J170" s="202"/>
      <c r="K170" s="202"/>
      <c r="L170" s="202"/>
      <c r="M170" s="203"/>
      <c r="N170" s="203"/>
      <c r="O170" s="196"/>
      <c r="P170" s="196"/>
      <c r="Q170" s="202"/>
    </row>
    <row r="171" spans="1:24" x14ac:dyDescent="0.25">
      <c r="A171" s="196"/>
      <c r="B171" s="196"/>
      <c r="C171" s="196"/>
      <c r="D171" s="196"/>
      <c r="E171" s="196"/>
      <c r="F171" s="196"/>
      <c r="G171" s="196"/>
      <c r="H171" s="196"/>
      <c r="I171" s="196"/>
      <c r="J171" s="196"/>
      <c r="K171" s="196"/>
      <c r="L171" s="196"/>
      <c r="M171" s="196"/>
      <c r="N171" s="196"/>
      <c r="O171" s="196"/>
      <c r="P171" s="196"/>
      <c r="Q171" s="196"/>
      <c r="V171" s="45"/>
      <c r="W171" s="45"/>
      <c r="X171" s="45"/>
    </row>
    <row r="172" spans="1:24" ht="20.25" customHeight="1" x14ac:dyDescent="0.25">
      <c r="A172" s="196" t="s">
        <v>415</v>
      </c>
      <c r="B172" s="196"/>
      <c r="C172" s="196"/>
      <c r="D172" s="196"/>
      <c r="F172" s="196" t="s">
        <v>416</v>
      </c>
      <c r="G172" s="196"/>
      <c r="H172" s="196"/>
      <c r="I172" s="196"/>
      <c r="J172" s="196"/>
      <c r="K172" s="196"/>
      <c r="L172" s="196"/>
      <c r="M172" s="196"/>
      <c r="N172" s="196" t="s">
        <v>410</v>
      </c>
      <c r="O172" s="196"/>
      <c r="P172" s="196"/>
      <c r="Q172" s="196"/>
    </row>
    <row r="173" spans="1:24" ht="18" customHeight="1" thickBot="1" x14ac:dyDescent="0.35">
      <c r="A173" s="207" t="s">
        <v>408</v>
      </c>
      <c r="B173" s="205"/>
      <c r="C173" s="205"/>
      <c r="D173" s="205"/>
      <c r="F173" s="207" t="s">
        <v>409</v>
      </c>
      <c r="G173" s="207"/>
      <c r="H173" s="205"/>
      <c r="I173" s="205"/>
      <c r="J173" s="205"/>
      <c r="K173" s="205"/>
      <c r="L173" s="205"/>
      <c r="M173" s="205"/>
      <c r="N173" s="207" t="s">
        <v>389</v>
      </c>
      <c r="O173" s="205"/>
      <c r="P173" s="196"/>
      <c r="Q173" s="196"/>
    </row>
    <row r="174" spans="1:24" ht="17.25" customHeight="1" x14ac:dyDescent="0.3">
      <c r="A174" s="386" t="s">
        <v>580</v>
      </c>
      <c r="B174" s="375"/>
      <c r="C174" s="375"/>
      <c r="D174" s="375"/>
      <c r="E174" s="347"/>
      <c r="F174" s="375"/>
      <c r="G174" s="375"/>
      <c r="H174" s="375"/>
      <c r="I174" s="375"/>
      <c r="J174" s="375"/>
      <c r="K174" s="375"/>
      <c r="L174" s="375"/>
      <c r="M174" s="375"/>
      <c r="N174" s="375"/>
      <c r="O174" s="375"/>
      <c r="P174" s="376"/>
      <c r="Q174" s="376"/>
      <c r="R174" s="347"/>
      <c r="S174" s="377"/>
    </row>
    <row r="175" spans="1:24" ht="17.25" customHeight="1" x14ac:dyDescent="0.3">
      <c r="A175" s="378"/>
      <c r="B175" s="373"/>
      <c r="C175" s="373"/>
      <c r="D175" s="373"/>
      <c r="E175" s="349"/>
      <c r="F175" s="373"/>
      <c r="G175" s="373"/>
      <c r="H175" s="373"/>
      <c r="I175" s="373"/>
      <c r="J175" s="373"/>
      <c r="K175" s="373"/>
      <c r="L175" s="373"/>
      <c r="M175" s="373"/>
      <c r="N175" s="373"/>
      <c r="O175" s="373"/>
      <c r="P175" s="374"/>
      <c r="Q175" s="374"/>
      <c r="R175" s="349"/>
      <c r="S175" s="379"/>
    </row>
    <row r="176" spans="1:24" ht="16.2" thickBot="1" x14ac:dyDescent="0.35">
      <c r="A176" s="380"/>
      <c r="B176" s="381"/>
      <c r="C176" s="381"/>
      <c r="D176" s="381"/>
      <c r="E176" s="382"/>
      <c r="F176" s="383"/>
      <c r="G176" s="383"/>
      <c r="H176" s="381"/>
      <c r="I176" s="381"/>
      <c r="J176" s="381"/>
      <c r="K176" s="381"/>
      <c r="L176" s="381"/>
      <c r="M176" s="381"/>
      <c r="N176" s="383"/>
      <c r="O176" s="381"/>
      <c r="P176" s="384"/>
      <c r="Q176" s="384"/>
      <c r="R176" s="382"/>
      <c r="S176" s="385"/>
    </row>
    <row r="179" spans="1:35" ht="20.399999999999999" x14ac:dyDescent="0.35">
      <c r="A179" s="591" t="s">
        <v>396</v>
      </c>
      <c r="B179" s="591"/>
      <c r="C179" s="591"/>
      <c r="D179" s="591"/>
      <c r="E179" s="591"/>
      <c r="F179" s="591"/>
      <c r="G179" s="591"/>
      <c r="H179" s="591"/>
      <c r="I179" s="591"/>
      <c r="J179" s="591"/>
      <c r="K179" s="591"/>
      <c r="L179" s="591"/>
      <c r="M179" s="591"/>
      <c r="N179" s="591"/>
      <c r="O179" s="591"/>
      <c r="P179" s="591"/>
      <c r="Q179" s="591"/>
      <c r="R179" s="591"/>
      <c r="S179" s="591"/>
      <c r="T179" s="195"/>
      <c r="U179" s="195"/>
      <c r="V179" s="195"/>
      <c r="W179" s="195"/>
      <c r="X179" s="193"/>
      <c r="Y179" s="193"/>
      <c r="Z179" s="193"/>
      <c r="AA179" s="193"/>
      <c r="AB179" s="193"/>
      <c r="AC179" s="193"/>
      <c r="AD179" s="193"/>
      <c r="AE179" s="193"/>
      <c r="AF179" s="193"/>
      <c r="AG179" s="193"/>
      <c r="AH179" s="193"/>
      <c r="AI179" s="193"/>
    </row>
    <row r="180" spans="1:35" ht="20.399999999999999" x14ac:dyDescent="0.35">
      <c r="A180" s="591" t="s">
        <v>425</v>
      </c>
      <c r="B180" s="591"/>
      <c r="C180" s="591"/>
      <c r="D180" s="591"/>
      <c r="E180" s="591"/>
      <c r="F180" s="591"/>
      <c r="G180" s="591"/>
      <c r="H180" s="591"/>
      <c r="I180" s="591"/>
      <c r="J180" s="591"/>
      <c r="K180" s="591"/>
      <c r="L180" s="591"/>
      <c r="M180" s="591"/>
      <c r="N180" s="591"/>
      <c r="O180" s="591"/>
      <c r="P180" s="591"/>
      <c r="Q180" s="591"/>
      <c r="R180" s="591"/>
      <c r="S180" s="591"/>
      <c r="T180" s="195"/>
      <c r="U180" s="195"/>
      <c r="V180" s="195"/>
      <c r="W180" s="195"/>
      <c r="X180" s="193"/>
      <c r="Y180" s="193"/>
      <c r="Z180" s="193"/>
      <c r="AA180" s="193"/>
      <c r="AB180" s="193"/>
      <c r="AC180" s="193"/>
      <c r="AD180" s="193"/>
      <c r="AE180" s="193"/>
      <c r="AF180" s="193"/>
      <c r="AG180" s="193"/>
      <c r="AH180" s="193"/>
      <c r="AI180" s="193"/>
    </row>
    <row r="181" spans="1:35" ht="20.399999999999999" x14ac:dyDescent="0.35">
      <c r="A181" s="591" t="s">
        <v>397</v>
      </c>
      <c r="B181" s="591"/>
      <c r="C181" s="591"/>
      <c r="D181" s="591"/>
      <c r="E181" s="591"/>
      <c r="F181" s="591"/>
      <c r="G181" s="591"/>
      <c r="H181" s="591"/>
      <c r="I181" s="591"/>
      <c r="J181" s="591"/>
      <c r="K181" s="591"/>
      <c r="L181" s="591"/>
      <c r="M181" s="591"/>
      <c r="N181" s="591"/>
      <c r="O181" s="591"/>
      <c r="P181" s="591"/>
      <c r="Q181" s="591"/>
      <c r="R181" s="591"/>
      <c r="S181" s="591"/>
      <c r="T181" s="195"/>
      <c r="U181" s="195"/>
      <c r="V181" s="195"/>
      <c r="W181" s="195"/>
      <c r="X181" s="193"/>
      <c r="Y181" s="193"/>
      <c r="Z181" s="193"/>
      <c r="AA181" s="193"/>
      <c r="AB181" s="193"/>
      <c r="AC181" s="193"/>
      <c r="AD181" s="193"/>
      <c r="AE181" s="193"/>
      <c r="AF181" s="193"/>
      <c r="AG181" s="193"/>
      <c r="AH181" s="193"/>
      <c r="AI181" s="193"/>
    </row>
    <row r="182" spans="1:35" ht="21" x14ac:dyDescent="0.4">
      <c r="A182" s="204"/>
      <c r="B182" s="204"/>
      <c r="C182" s="204"/>
      <c r="D182" s="204"/>
      <c r="E182" s="204"/>
      <c r="F182" s="204"/>
      <c r="G182" s="204"/>
      <c r="H182" s="204"/>
      <c r="I182" s="204"/>
      <c r="J182" s="196"/>
      <c r="K182" s="196"/>
      <c r="L182" s="196"/>
      <c r="M182" s="196"/>
      <c r="N182" s="196"/>
      <c r="O182" s="196"/>
      <c r="P182" s="196"/>
      <c r="Q182" s="196"/>
      <c r="R182" s="196"/>
      <c r="S182" s="196"/>
    </row>
    <row r="183" spans="1:35" ht="20.399999999999999" x14ac:dyDescent="0.35">
      <c r="A183" s="591" t="s">
        <v>398</v>
      </c>
      <c r="B183" s="591"/>
      <c r="C183" s="591"/>
      <c r="D183" s="591"/>
      <c r="E183" s="591"/>
      <c r="F183" s="591"/>
      <c r="G183" s="591"/>
      <c r="H183" s="591"/>
      <c r="I183" s="591"/>
      <c r="J183" s="591"/>
      <c r="K183" s="591"/>
      <c r="L183" s="591"/>
      <c r="M183" s="591"/>
      <c r="N183" s="591"/>
      <c r="O183" s="591"/>
      <c r="P183" s="591"/>
      <c r="Q183" s="591"/>
      <c r="R183" s="591"/>
      <c r="S183" s="591"/>
      <c r="T183" s="195"/>
      <c r="U183" s="195"/>
      <c r="V183" s="195"/>
      <c r="W183" s="195"/>
      <c r="X183" s="193"/>
      <c r="Y183" s="193"/>
      <c r="Z183" s="193"/>
      <c r="AA183" s="193"/>
      <c r="AB183" s="193"/>
      <c r="AC183" s="193"/>
      <c r="AD183" s="193"/>
      <c r="AE183" s="193"/>
      <c r="AF183" s="193"/>
      <c r="AG183" s="193"/>
      <c r="AH183" s="193"/>
      <c r="AI183" s="193"/>
    </row>
    <row r="184" spans="1:35" ht="12" customHeight="1" x14ac:dyDescent="0.35">
      <c r="A184" s="206"/>
      <c r="B184" s="206"/>
      <c r="C184" s="206"/>
      <c r="D184" s="206"/>
      <c r="E184" s="206"/>
      <c r="F184" s="206"/>
      <c r="G184" s="206"/>
      <c r="H184" s="206"/>
      <c r="I184" s="206"/>
      <c r="J184" s="206"/>
      <c r="K184" s="206"/>
      <c r="L184" s="206"/>
      <c r="M184" s="206"/>
      <c r="N184" s="206"/>
      <c r="O184" s="206"/>
      <c r="P184" s="206"/>
      <c r="Q184" s="206"/>
      <c r="R184" s="206"/>
      <c r="S184" s="206"/>
      <c r="T184" s="195"/>
      <c r="U184" s="195"/>
      <c r="V184" s="195"/>
      <c r="W184" s="195"/>
      <c r="X184" s="193"/>
      <c r="Y184" s="193"/>
      <c r="Z184" s="193"/>
      <c r="AA184" s="193"/>
      <c r="AB184" s="193"/>
      <c r="AC184" s="193"/>
      <c r="AD184" s="193"/>
      <c r="AE184" s="193"/>
      <c r="AF184" s="193"/>
      <c r="AG184" s="193"/>
      <c r="AH184" s="193"/>
      <c r="AI184" s="193"/>
    </row>
    <row r="185" spans="1:35" ht="15.6" x14ac:dyDescent="0.3">
      <c r="A185" s="205" t="s">
        <v>426</v>
      </c>
      <c r="B185" s="205"/>
      <c r="C185" s="205"/>
      <c r="D185" s="592">
        <f>'Attendance Report Form'!$AD$10</f>
        <v>46023</v>
      </c>
      <c r="E185" s="592"/>
      <c r="F185" s="592"/>
      <c r="G185" s="592"/>
      <c r="H185" s="592"/>
      <c r="I185" s="592"/>
      <c r="J185" s="196"/>
      <c r="K185" s="196"/>
      <c r="L185" s="196"/>
      <c r="M185" s="196"/>
      <c r="N185" s="196"/>
      <c r="O185" s="593" t="s">
        <v>553</v>
      </c>
      <c r="P185" s="593"/>
      <c r="Q185" s="205">
        <f>'Attendance Report Form'!$AD$9</f>
        <v>0</v>
      </c>
      <c r="R185" s="205"/>
      <c r="S185" s="205"/>
    </row>
    <row r="186" spans="1:35" ht="15.6" x14ac:dyDescent="0.3">
      <c r="J186" s="205"/>
      <c r="K186" s="205"/>
      <c r="O186" s="593" t="s">
        <v>510</v>
      </c>
      <c r="P186" s="593"/>
      <c r="Q186" s="205">
        <f>'Attendance Report Form'!$AI$9</f>
        <v>0</v>
      </c>
    </row>
    <row r="187" spans="1:35" ht="15.6" x14ac:dyDescent="0.3">
      <c r="A187" s="205" t="s">
        <v>428</v>
      </c>
      <c r="B187" s="205">
        <f>'Attendance Report Form'!$C$9</f>
        <v>0</v>
      </c>
      <c r="C187" s="205"/>
      <c r="D187" s="205"/>
      <c r="E187" s="205"/>
      <c r="F187" s="205"/>
      <c r="G187" s="205"/>
      <c r="H187" s="205"/>
      <c r="I187" s="205"/>
      <c r="J187" s="205"/>
      <c r="K187" s="205"/>
      <c r="L187" s="205"/>
      <c r="M187" s="205"/>
      <c r="N187" s="205"/>
      <c r="O187" s="205"/>
      <c r="P187" s="205"/>
      <c r="Q187" s="197"/>
      <c r="R187" s="197"/>
      <c r="S187" s="197"/>
      <c r="T187" s="194"/>
    </row>
    <row r="188" spans="1:35" ht="16.2" thickBot="1" x14ac:dyDescent="0.35">
      <c r="A188" s="205" t="s">
        <v>427</v>
      </c>
      <c r="B188" s="205">
        <f>IF('Attendance Report Form'!$AD$11 &lt;&gt; "", 'Attendance Report Form'!$AD$11, "")</f>
        <v>0</v>
      </c>
      <c r="C188" s="205"/>
      <c r="D188" s="205"/>
      <c r="E188" s="205"/>
      <c r="F188" s="205"/>
      <c r="G188" s="205"/>
      <c r="H188" s="205"/>
      <c r="I188" s="205"/>
      <c r="J188" s="205"/>
      <c r="K188" s="205"/>
      <c r="L188" s="205"/>
      <c r="M188" s="205"/>
      <c r="N188" s="205"/>
      <c r="O188" s="205"/>
      <c r="P188" s="205"/>
      <c r="Q188" s="197"/>
      <c r="R188" s="197"/>
      <c r="S188" s="197"/>
      <c r="T188" s="194"/>
    </row>
    <row r="189" spans="1:35" ht="16.2" thickBot="1" x14ac:dyDescent="0.35">
      <c r="A189" s="196"/>
      <c r="B189" s="196"/>
      <c r="C189" s="196"/>
      <c r="D189" s="196"/>
      <c r="E189" s="196"/>
      <c r="F189" s="196"/>
      <c r="G189" s="196"/>
      <c r="H189" s="196"/>
      <c r="I189" s="196"/>
      <c r="J189" s="588" t="s">
        <v>407</v>
      </c>
      <c r="K189" s="589"/>
      <c r="L189" s="589"/>
      <c r="M189" s="589"/>
      <c r="N189" s="589"/>
      <c r="O189" s="589"/>
      <c r="P189" s="589"/>
      <c r="Q189" s="589"/>
      <c r="R189" s="589"/>
      <c r="S189" s="590"/>
    </row>
    <row r="190" spans="1:35" ht="31.2" x14ac:dyDescent="0.3">
      <c r="A190" s="198" t="s">
        <v>400</v>
      </c>
      <c r="B190" s="294" t="s">
        <v>399</v>
      </c>
      <c r="C190" s="198" t="s">
        <v>579</v>
      </c>
      <c r="D190" s="198" t="s">
        <v>2</v>
      </c>
      <c r="E190" s="198" t="s">
        <v>145</v>
      </c>
      <c r="F190" s="198" t="s">
        <v>453</v>
      </c>
      <c r="G190" s="198" t="s">
        <v>418</v>
      </c>
      <c r="H190" s="198" t="s">
        <v>152</v>
      </c>
      <c r="I190" s="284" t="s">
        <v>401</v>
      </c>
      <c r="J190" s="199" t="s">
        <v>412</v>
      </c>
      <c r="K190" s="200" t="s">
        <v>413</v>
      </c>
      <c r="L190" s="201" t="s">
        <v>414</v>
      </c>
      <c r="M190" s="200" t="s">
        <v>402</v>
      </c>
      <c r="N190" s="201" t="s">
        <v>403</v>
      </c>
      <c r="O190" s="208" t="s">
        <v>417</v>
      </c>
      <c r="P190" s="209" t="s">
        <v>404</v>
      </c>
      <c r="Q190" s="295" t="s">
        <v>411</v>
      </c>
      <c r="R190" s="208" t="s">
        <v>405</v>
      </c>
      <c r="S190" s="209" t="s">
        <v>368</v>
      </c>
    </row>
    <row r="191" spans="1:35" ht="33" customHeight="1" x14ac:dyDescent="0.3">
      <c r="A191" s="312" t="str" cm="1">
        <f t="array" ref="A191">IFERROR(INDEX('Attendance Report Form'!$B$16:$B$287,SMALL(IF(ISNUMBER(SEARCH("C",'Attendance Report Form'!$C$16:$C$287)),ROW('Attendance Report Form'!$B$16:$B$287)-ROW('Attendance Report Form'!$B$16)+1),ROW(A76))),"")</f>
        <v/>
      </c>
      <c r="B191" s="313"/>
      <c r="C191" s="312" t="str" cm="1">
        <f t="array" ref="C191">IFERROR(
  INDEX('Attendance Report Form'!$D$16:$D$287,
    SMALL(
      IF(ISNUMBER(SEARCH("C",'Attendance Report Form'!$C$16:$C$287)),
         ROW('Attendance Report Form'!$C$16:$C$287)-ROW('Attendance Report Form'!$C$16)+1),
      ROW(A76)
    )
  ),
"")</f>
        <v/>
      </c>
      <c r="D191" s="312" t="str" cm="1">
        <f t="array" ref="D191">IF(A191="","",
  COUNTIF(
    INDEX('Attendance Report Form'!$E$16:$AI$287,
      SMALL(
        IF(ISNUMBER(SEARCH("C",'Attendance Report Form'!$C$16:$C$287)),
           ROW('Attendance Report Form'!$C$16:$C$287)-ROW('Attendance Report Form'!$C$16)+1),
        ROW(A76)
      ),
    0),
  "F")
)</f>
        <v/>
      </c>
      <c r="E191" s="312" t="str" cm="1">
        <f t="array" ref="E191">IF(A191="","",
  COUNTIF(
    INDEX('Attendance Report Form'!$E$16:$AI$287,
      SMALL(
        IF(ISNUMBER(SEARCH("C",'Attendance Report Form'!$C$16:$C$287)),
           ROW('Attendance Report Form'!$C$16:$C$287)-ROW('Attendance Report Form'!$C$16)+1),
        ROW(A76)
      ),
    0),
  "P")
)</f>
        <v/>
      </c>
      <c r="F191" s="312" t="str" cm="1">
        <f t="array" ref="F191">IF(A191="","",
  COUNTIF(
    INDEX('Attendance Report Form'!$E$16:$AI$287,
      SMALL(
        IF(ISNUMBER(SEARCH("C",'Attendance Report Form'!$C$16:$C$287)),
           ROW('Attendance Report Form'!$C$16:$C$287)-ROW('Attendance Report Form'!$C$16)+1),
        ROW(A76)
      ),
    0),
  "FP")
)</f>
        <v/>
      </c>
      <c r="G191" s="312" t="str" cm="1">
        <f t="array" ref="G191">IF(A191="","",
  COUNTIF(
    INDEX('Attendance Report Form'!$E$16:$AI$287,
      SMALL(
        IF(ISNUMBER(SEARCH("C",'Attendance Report Form'!$C$16:$C$287)),
           ROW('Attendance Report Form'!$C$16:$C$287)-ROW('Attendance Report Form'!$C$16)+1),
        ROW(A76)
      ),
    0),
  "SI")
)</f>
        <v/>
      </c>
      <c r="H191" s="312" t="str" cm="1">
        <f t="array" ref="H191">IF(A191="","",
  COUNTIF(
    INDEX('Attendance Report Form'!$E$16:$AI$287,
      SMALL(
        IF(ISNUMBER(SEARCH("C",'Attendance Report Form'!$C$16:$C$287)),
           ROW('Attendance Report Form'!$C$16:$C$287)-ROW('Attendance Report Form'!$C$16)+1),
        ROW(A76)
      ),
    0),
  "N")
)</f>
        <v/>
      </c>
      <c r="I191" s="309"/>
      <c r="J191" s="298"/>
      <c r="K191" s="299"/>
      <c r="L191" s="299"/>
      <c r="M191" s="299"/>
      <c r="N191" s="299"/>
      <c r="O191" s="300"/>
      <c r="P191" s="301"/>
      <c r="Q191" s="302"/>
      <c r="R191" s="300"/>
      <c r="S191" s="303"/>
    </row>
    <row r="192" spans="1:35" ht="33" customHeight="1" x14ac:dyDescent="0.3">
      <c r="A192" s="312" t="str" cm="1">
        <f t="array" ref="A192">IFERROR(INDEX('Attendance Report Form'!$B$16:$B$287,SMALL(IF(ISNUMBER(SEARCH("C",'Attendance Report Form'!$C$16:$C$287)),ROW('Attendance Report Form'!$B$16:$B$287)-ROW('Attendance Report Form'!$B$16)+1),ROW(A77))),"")</f>
        <v/>
      </c>
      <c r="B192" s="313"/>
      <c r="C192" s="312" t="str" cm="1">
        <f t="array" ref="C192">IFERROR(
  INDEX('Attendance Report Form'!$D$16:$D$287,
    SMALL(
      IF(ISNUMBER(SEARCH("C",'Attendance Report Form'!$C$16:$C$287)),
         ROW('Attendance Report Form'!$C$16:$C$287)-ROW('Attendance Report Form'!$C$16)+1),
      ROW(A77)
    )
  ),
"")</f>
        <v/>
      </c>
      <c r="D192" s="312" t="str" cm="1">
        <f t="array" ref="D192">IF(A192="","",
  COUNTIF(
    INDEX('Attendance Report Form'!$E$16:$AI$287,
      SMALL(
        IF(ISNUMBER(SEARCH("C",'Attendance Report Form'!$C$16:$C$287)),
           ROW('Attendance Report Form'!$C$16:$C$287)-ROW('Attendance Report Form'!$C$16)+1),
        ROW(A77)
      ),
    0),
  "F")
)</f>
        <v/>
      </c>
      <c r="E192" s="312" t="str" cm="1">
        <f t="array" ref="E192">IF(A192="","",
  COUNTIF(
    INDEX('Attendance Report Form'!$E$16:$AI$287,
      SMALL(
        IF(ISNUMBER(SEARCH("C",'Attendance Report Form'!$C$16:$C$287)),
           ROW('Attendance Report Form'!$C$16:$C$287)-ROW('Attendance Report Form'!$C$16)+1),
        ROW(A77)
      ),
    0),
  "P")
)</f>
        <v/>
      </c>
      <c r="F192" s="312" t="str" cm="1">
        <f t="array" ref="F192">IF(A192="","",
  COUNTIF(
    INDEX('Attendance Report Form'!$E$16:$AI$287,
      SMALL(
        IF(ISNUMBER(SEARCH("C",'Attendance Report Form'!$C$16:$C$287)),
           ROW('Attendance Report Form'!$C$16:$C$287)-ROW('Attendance Report Form'!$C$16)+1),
        ROW(A77)
      ),
    0),
  "FP")
)</f>
        <v/>
      </c>
      <c r="G192" s="312" t="str" cm="1">
        <f t="array" ref="G192">IF(A192="","",
  COUNTIF(
    INDEX('Attendance Report Form'!$E$16:$AI$287,
      SMALL(
        IF(ISNUMBER(SEARCH("C",'Attendance Report Form'!$C$16:$C$287)),
           ROW('Attendance Report Form'!$C$16:$C$287)-ROW('Attendance Report Form'!$C$16)+1),
        ROW(A77)
      ),
    0),
  "SI")
)</f>
        <v/>
      </c>
      <c r="H192" s="312" t="str" cm="1">
        <f t="array" ref="H192">IF(A192="","",
  COUNTIF(
    INDEX('Attendance Report Form'!$E$16:$AI$287,
      SMALL(
        IF(ISNUMBER(SEARCH("C",'Attendance Report Form'!$C$16:$C$287)),
           ROW('Attendance Report Form'!$C$16:$C$287)-ROW('Attendance Report Form'!$C$16)+1),
        ROW(A77)
      ),
    0),
  "N")
)</f>
        <v/>
      </c>
      <c r="I192" s="309"/>
      <c r="J192" s="298"/>
      <c r="K192" s="299"/>
      <c r="L192" s="299"/>
      <c r="M192" s="299"/>
      <c r="N192" s="299"/>
      <c r="O192" s="300"/>
      <c r="P192" s="301"/>
      <c r="Q192" s="302"/>
      <c r="R192" s="300"/>
      <c r="S192" s="303"/>
    </row>
    <row r="193" spans="1:24" ht="33" customHeight="1" x14ac:dyDescent="0.3">
      <c r="A193" s="312" t="str" cm="1">
        <f t="array" ref="A193">IFERROR(INDEX('Attendance Report Form'!$B$16:$B$287,SMALL(IF(ISNUMBER(SEARCH("C",'Attendance Report Form'!$C$16:$C$287)),ROW('Attendance Report Form'!$B$16:$B$287)-ROW('Attendance Report Form'!$B$16)+1),ROW(A78))),"")</f>
        <v/>
      </c>
      <c r="B193" s="313"/>
      <c r="C193" s="312" t="str" cm="1">
        <f t="array" ref="C193">IFERROR(
  INDEX('Attendance Report Form'!$D$16:$D$287,
    SMALL(
      IF(ISNUMBER(SEARCH("C",'Attendance Report Form'!$C$16:$C$287)),
         ROW('Attendance Report Form'!$C$16:$C$287)-ROW('Attendance Report Form'!$C$16)+1),
      ROW(A78)
    )
  ),
"")</f>
        <v/>
      </c>
      <c r="D193" s="312" t="str" cm="1">
        <f t="array" ref="D193">IF(A193="","",
  COUNTIF(
    INDEX('Attendance Report Form'!$E$16:$AI$287,
      SMALL(
        IF(ISNUMBER(SEARCH("C",'Attendance Report Form'!$C$16:$C$287)),
           ROW('Attendance Report Form'!$C$16:$C$287)-ROW('Attendance Report Form'!$C$16)+1),
        ROW(A78)
      ),
    0),
  "F")
)</f>
        <v/>
      </c>
      <c r="E193" s="312" t="str" cm="1">
        <f t="array" ref="E193">IF(A193="","",
  COUNTIF(
    INDEX('Attendance Report Form'!$E$16:$AI$287,
      SMALL(
        IF(ISNUMBER(SEARCH("C",'Attendance Report Form'!$C$16:$C$287)),
           ROW('Attendance Report Form'!$C$16:$C$287)-ROW('Attendance Report Form'!$C$16)+1),
        ROW(A78)
      ),
    0),
  "P")
)</f>
        <v/>
      </c>
      <c r="F193" s="312" t="str" cm="1">
        <f t="array" ref="F193">IF(A193="","",
  COUNTIF(
    INDEX('Attendance Report Form'!$E$16:$AI$287,
      SMALL(
        IF(ISNUMBER(SEARCH("C",'Attendance Report Form'!$C$16:$C$287)),
           ROW('Attendance Report Form'!$C$16:$C$287)-ROW('Attendance Report Form'!$C$16)+1),
        ROW(A78)
      ),
    0),
  "FP")
)</f>
        <v/>
      </c>
      <c r="G193" s="312" t="str" cm="1">
        <f t="array" ref="G193">IF(A193="","",
  COUNTIF(
    INDEX('Attendance Report Form'!$E$16:$AI$287,
      SMALL(
        IF(ISNUMBER(SEARCH("C",'Attendance Report Form'!$C$16:$C$287)),
           ROW('Attendance Report Form'!$C$16:$C$287)-ROW('Attendance Report Form'!$C$16)+1),
        ROW(A78)
      ),
    0),
  "SI")
)</f>
        <v/>
      </c>
      <c r="H193" s="312" t="str" cm="1">
        <f t="array" ref="H193">IF(A193="","",
  COUNTIF(
    INDEX('Attendance Report Form'!$E$16:$AI$287,
      SMALL(
        IF(ISNUMBER(SEARCH("C",'Attendance Report Form'!$C$16:$C$287)),
           ROW('Attendance Report Form'!$C$16:$C$287)-ROW('Attendance Report Form'!$C$16)+1),
        ROW(A78)
      ),
    0),
  "N")
)</f>
        <v/>
      </c>
      <c r="I193" s="309"/>
      <c r="J193" s="298"/>
      <c r="K193" s="299"/>
      <c r="L193" s="299"/>
      <c r="M193" s="299"/>
      <c r="N193" s="299"/>
      <c r="O193" s="300"/>
      <c r="P193" s="301"/>
      <c r="Q193" s="302"/>
      <c r="R193" s="300"/>
      <c r="S193" s="303"/>
    </row>
    <row r="194" spans="1:24" ht="33" customHeight="1" x14ac:dyDescent="0.3">
      <c r="A194" s="312" t="str" cm="1">
        <f t="array" ref="A194">IFERROR(INDEX('Attendance Report Form'!$B$16:$B$287,SMALL(IF(ISNUMBER(SEARCH("C",'Attendance Report Form'!$C$16:$C$287)),ROW('Attendance Report Form'!$B$16:$B$287)-ROW('Attendance Report Form'!$B$16)+1),ROW(A79))),"")</f>
        <v/>
      </c>
      <c r="B194" s="313"/>
      <c r="C194" s="312" t="str" cm="1">
        <f t="array" ref="C194">IFERROR(
  INDEX('Attendance Report Form'!$D$16:$D$287,
    SMALL(
      IF(ISNUMBER(SEARCH("C",'Attendance Report Form'!$C$16:$C$287)),
         ROW('Attendance Report Form'!$C$16:$C$287)-ROW('Attendance Report Form'!$C$16)+1),
      ROW(A79)
    )
  ),
"")</f>
        <v/>
      </c>
      <c r="D194" s="312" t="str" cm="1">
        <f t="array" ref="D194">IF(A194="","",
  COUNTIF(
    INDEX('Attendance Report Form'!$E$16:$AI$287,
      SMALL(
        IF(ISNUMBER(SEARCH("C",'Attendance Report Form'!$C$16:$C$287)),
           ROW('Attendance Report Form'!$C$16:$C$287)-ROW('Attendance Report Form'!$C$16)+1),
        ROW(A79)
      ),
    0),
  "F")
)</f>
        <v/>
      </c>
      <c r="E194" s="312" t="str" cm="1">
        <f t="array" ref="E194">IF(A194="","",
  COUNTIF(
    INDEX('Attendance Report Form'!$E$16:$AI$287,
      SMALL(
        IF(ISNUMBER(SEARCH("C",'Attendance Report Form'!$C$16:$C$287)),
           ROW('Attendance Report Form'!$C$16:$C$287)-ROW('Attendance Report Form'!$C$16)+1),
        ROW(A79)
      ),
    0),
  "P")
)</f>
        <v/>
      </c>
      <c r="F194" s="312" t="str" cm="1">
        <f t="array" ref="F194">IF(A194="","",
  COUNTIF(
    INDEX('Attendance Report Form'!$E$16:$AI$287,
      SMALL(
        IF(ISNUMBER(SEARCH("C",'Attendance Report Form'!$C$16:$C$287)),
           ROW('Attendance Report Form'!$C$16:$C$287)-ROW('Attendance Report Form'!$C$16)+1),
        ROW(A79)
      ),
    0),
  "FP")
)</f>
        <v/>
      </c>
      <c r="G194" s="312" t="str" cm="1">
        <f t="array" ref="G194">IF(A194="","",
  COUNTIF(
    INDEX('Attendance Report Form'!$E$16:$AI$287,
      SMALL(
        IF(ISNUMBER(SEARCH("C",'Attendance Report Form'!$C$16:$C$287)),
           ROW('Attendance Report Form'!$C$16:$C$287)-ROW('Attendance Report Form'!$C$16)+1),
        ROW(A79)
      ),
    0),
  "SI")
)</f>
        <v/>
      </c>
      <c r="H194" s="312" t="str" cm="1">
        <f t="array" ref="H194">IF(A194="","",
  COUNTIF(
    INDEX('Attendance Report Form'!$E$16:$AI$287,
      SMALL(
        IF(ISNUMBER(SEARCH("C",'Attendance Report Form'!$C$16:$C$287)),
           ROW('Attendance Report Form'!$C$16:$C$287)-ROW('Attendance Report Form'!$C$16)+1),
        ROW(A79)
      ),
    0),
  "N")
)</f>
        <v/>
      </c>
      <c r="I194" s="309"/>
      <c r="J194" s="298"/>
      <c r="K194" s="299"/>
      <c r="L194" s="299"/>
      <c r="M194" s="299"/>
      <c r="N194" s="299"/>
      <c r="O194" s="300"/>
      <c r="P194" s="301"/>
      <c r="Q194" s="302"/>
      <c r="R194" s="300"/>
      <c r="S194" s="303"/>
    </row>
    <row r="195" spans="1:24" ht="33" customHeight="1" x14ac:dyDescent="0.3">
      <c r="A195" s="312" t="str" cm="1">
        <f t="array" ref="A195">IFERROR(INDEX('Attendance Report Form'!$B$16:$B$287,SMALL(IF(ISNUMBER(SEARCH("C",'Attendance Report Form'!$C$16:$C$287)),ROW('Attendance Report Form'!$B$16:$B$287)-ROW('Attendance Report Form'!$B$16)+1),ROW(A80))),"")</f>
        <v/>
      </c>
      <c r="B195" s="313"/>
      <c r="C195" s="312" t="str" cm="1">
        <f t="array" ref="C195">IFERROR(
  INDEX('Attendance Report Form'!$D$16:$D$287,
    SMALL(
      IF(ISNUMBER(SEARCH("C",'Attendance Report Form'!$C$16:$C$287)),
         ROW('Attendance Report Form'!$C$16:$C$287)-ROW('Attendance Report Form'!$C$16)+1),
      ROW(A80)
    )
  ),
"")</f>
        <v/>
      </c>
      <c r="D195" s="312" t="str" cm="1">
        <f t="array" ref="D195">IF(A195="","",
  COUNTIF(
    INDEX('Attendance Report Form'!$E$16:$AI$287,
      SMALL(
        IF(ISNUMBER(SEARCH("C",'Attendance Report Form'!$C$16:$C$287)),
           ROW('Attendance Report Form'!$C$16:$C$287)-ROW('Attendance Report Form'!$C$16)+1),
        ROW(A80)
      ),
    0),
  "F")
)</f>
        <v/>
      </c>
      <c r="E195" s="312" t="str" cm="1">
        <f t="array" ref="E195">IF(A195="","",
  COUNTIF(
    INDEX('Attendance Report Form'!$E$16:$AI$287,
      SMALL(
        IF(ISNUMBER(SEARCH("C",'Attendance Report Form'!$C$16:$C$287)),
           ROW('Attendance Report Form'!$C$16:$C$287)-ROW('Attendance Report Form'!$C$16)+1),
        ROW(A80)
      ),
    0),
  "P")
)</f>
        <v/>
      </c>
      <c r="F195" s="312" t="str" cm="1">
        <f t="array" ref="F195">IF(A195="","",
  COUNTIF(
    INDEX('Attendance Report Form'!$E$16:$AI$287,
      SMALL(
        IF(ISNUMBER(SEARCH("C",'Attendance Report Form'!$C$16:$C$287)),
           ROW('Attendance Report Form'!$C$16:$C$287)-ROW('Attendance Report Form'!$C$16)+1),
        ROW(A80)
      ),
    0),
  "FP")
)</f>
        <v/>
      </c>
      <c r="G195" s="312" t="str" cm="1">
        <f t="array" ref="G195">IF(A195="","",
  COUNTIF(
    INDEX('Attendance Report Form'!$E$16:$AI$287,
      SMALL(
        IF(ISNUMBER(SEARCH("C",'Attendance Report Form'!$C$16:$C$287)),
           ROW('Attendance Report Form'!$C$16:$C$287)-ROW('Attendance Report Form'!$C$16)+1),
        ROW(A80)
      ),
    0),
  "SI")
)</f>
        <v/>
      </c>
      <c r="H195" s="312" t="str" cm="1">
        <f t="array" ref="H195">IF(A195="","",
  COUNTIF(
    INDEX('Attendance Report Form'!$E$16:$AI$287,
      SMALL(
        IF(ISNUMBER(SEARCH("C",'Attendance Report Form'!$C$16:$C$287)),
           ROW('Attendance Report Form'!$C$16:$C$287)-ROW('Attendance Report Form'!$C$16)+1),
        ROW(A80)
      ),
    0),
  "N")
)</f>
        <v/>
      </c>
      <c r="I195" s="309"/>
      <c r="J195" s="298"/>
      <c r="K195" s="299"/>
      <c r="L195" s="299"/>
      <c r="M195" s="299"/>
      <c r="N195" s="299"/>
      <c r="O195" s="300"/>
      <c r="P195" s="301"/>
      <c r="Q195" s="302"/>
      <c r="R195" s="300"/>
      <c r="S195" s="303"/>
    </row>
    <row r="196" spans="1:24" ht="33" customHeight="1" x14ac:dyDescent="0.3">
      <c r="A196" s="312" t="str" cm="1">
        <f t="array" ref="A196">IFERROR(INDEX('Attendance Report Form'!$B$16:$B$287,SMALL(IF(ISNUMBER(SEARCH("C",'Attendance Report Form'!$C$16:$C$287)),ROW('Attendance Report Form'!$B$16:$B$287)-ROW('Attendance Report Form'!$B$16)+1),ROW(A81))),"")</f>
        <v/>
      </c>
      <c r="B196" s="313"/>
      <c r="C196" s="312" t="str" cm="1">
        <f t="array" ref="C196">IFERROR(
  INDEX('Attendance Report Form'!$D$16:$D$287,
    SMALL(
      IF(ISNUMBER(SEARCH("C",'Attendance Report Form'!$C$16:$C$287)),
         ROW('Attendance Report Form'!$C$16:$C$287)-ROW('Attendance Report Form'!$C$16)+1),
      ROW(A81)
    )
  ),
"")</f>
        <v/>
      </c>
      <c r="D196" s="312" t="str" cm="1">
        <f t="array" ref="D196">IF(A196="","",
  COUNTIF(
    INDEX('Attendance Report Form'!$E$16:$AI$287,
      SMALL(
        IF(ISNUMBER(SEARCH("C",'Attendance Report Form'!$C$16:$C$287)),
           ROW('Attendance Report Form'!$C$16:$C$287)-ROW('Attendance Report Form'!$C$16)+1),
        ROW(A81)
      ),
    0),
  "F")
)</f>
        <v/>
      </c>
      <c r="E196" s="312" t="str" cm="1">
        <f t="array" ref="E196">IF(A196="","",
  COUNTIF(
    INDEX('Attendance Report Form'!$E$16:$AI$287,
      SMALL(
        IF(ISNUMBER(SEARCH("C",'Attendance Report Form'!$C$16:$C$287)),
           ROW('Attendance Report Form'!$C$16:$C$287)-ROW('Attendance Report Form'!$C$16)+1),
        ROW(A81)
      ),
    0),
  "P")
)</f>
        <v/>
      </c>
      <c r="F196" s="312" t="str" cm="1">
        <f t="array" ref="F196">IF(A196="","",
  COUNTIF(
    INDEX('Attendance Report Form'!$E$16:$AI$287,
      SMALL(
        IF(ISNUMBER(SEARCH("C",'Attendance Report Form'!$C$16:$C$287)),
           ROW('Attendance Report Form'!$C$16:$C$287)-ROW('Attendance Report Form'!$C$16)+1),
        ROW(A81)
      ),
    0),
  "FP")
)</f>
        <v/>
      </c>
      <c r="G196" s="312" t="str" cm="1">
        <f t="array" ref="G196">IF(A196="","",
  COUNTIF(
    INDEX('Attendance Report Form'!$E$16:$AI$287,
      SMALL(
        IF(ISNUMBER(SEARCH("C",'Attendance Report Form'!$C$16:$C$287)),
           ROW('Attendance Report Form'!$C$16:$C$287)-ROW('Attendance Report Form'!$C$16)+1),
        ROW(A81)
      ),
    0),
  "SI")
)</f>
        <v/>
      </c>
      <c r="H196" s="312" t="str" cm="1">
        <f t="array" ref="H196">IF(A196="","",
  COUNTIF(
    INDEX('Attendance Report Form'!$E$16:$AI$287,
      SMALL(
        IF(ISNUMBER(SEARCH("C",'Attendance Report Form'!$C$16:$C$287)),
           ROW('Attendance Report Form'!$C$16:$C$287)-ROW('Attendance Report Form'!$C$16)+1),
        ROW(A81)
      ),
    0),
  "N")
)</f>
        <v/>
      </c>
      <c r="I196" s="309"/>
      <c r="J196" s="298"/>
      <c r="K196" s="299"/>
      <c r="L196" s="299"/>
      <c r="M196" s="299"/>
      <c r="N196" s="299"/>
      <c r="O196" s="300"/>
      <c r="P196" s="301"/>
      <c r="Q196" s="302"/>
      <c r="R196" s="300"/>
      <c r="S196" s="311"/>
    </row>
    <row r="197" spans="1:24" ht="33" customHeight="1" x14ac:dyDescent="0.3">
      <c r="A197" s="312" t="str" cm="1">
        <f t="array" ref="A197">IFERROR(INDEX('Attendance Report Form'!$B$16:$B$287,SMALL(IF(ISNUMBER(SEARCH("C",'Attendance Report Form'!$C$16:$C$287)),ROW('Attendance Report Form'!$B$16:$B$287)-ROW('Attendance Report Form'!$B$16)+1),ROW(A82))),"")</f>
        <v/>
      </c>
      <c r="B197" s="313"/>
      <c r="C197" s="312" t="str" cm="1">
        <f t="array" ref="C197">IFERROR(
  INDEX('Attendance Report Form'!$D$16:$D$287,
    SMALL(
      IF(ISNUMBER(SEARCH("C",'Attendance Report Form'!$C$16:$C$287)),
         ROW('Attendance Report Form'!$C$16:$C$287)-ROW('Attendance Report Form'!$C$16)+1),
      ROW(A82)
    )
  ),
"")</f>
        <v/>
      </c>
      <c r="D197" s="312" t="str" cm="1">
        <f t="array" ref="D197">IF(A197="","",
  COUNTIF(
    INDEX('Attendance Report Form'!$E$16:$AI$287,
      SMALL(
        IF(ISNUMBER(SEARCH("C",'Attendance Report Form'!$C$16:$C$287)),
           ROW('Attendance Report Form'!$C$16:$C$287)-ROW('Attendance Report Form'!$C$16)+1),
        ROW(A82)
      ),
    0),
  "F")
)</f>
        <v/>
      </c>
      <c r="E197" s="312" t="str" cm="1">
        <f t="array" ref="E197">IF(A197="","",
  COUNTIF(
    INDEX('Attendance Report Form'!$E$16:$AI$287,
      SMALL(
        IF(ISNUMBER(SEARCH("C",'Attendance Report Form'!$C$16:$C$287)),
           ROW('Attendance Report Form'!$C$16:$C$287)-ROW('Attendance Report Form'!$C$16)+1),
        ROW(A82)
      ),
    0),
  "P")
)</f>
        <v/>
      </c>
      <c r="F197" s="312" t="str" cm="1">
        <f t="array" ref="F197">IF(A197="","",
  COUNTIF(
    INDEX('Attendance Report Form'!$E$16:$AI$287,
      SMALL(
        IF(ISNUMBER(SEARCH("C",'Attendance Report Form'!$C$16:$C$287)),
           ROW('Attendance Report Form'!$C$16:$C$287)-ROW('Attendance Report Form'!$C$16)+1),
        ROW(A82)
      ),
    0),
  "FP")
)</f>
        <v/>
      </c>
      <c r="G197" s="312" t="str" cm="1">
        <f t="array" ref="G197">IF(A197="","",
  COUNTIF(
    INDEX('Attendance Report Form'!$E$16:$AI$287,
      SMALL(
        IF(ISNUMBER(SEARCH("C",'Attendance Report Form'!$C$16:$C$287)),
           ROW('Attendance Report Form'!$C$16:$C$287)-ROW('Attendance Report Form'!$C$16)+1),
        ROW(A82)
      ),
    0),
  "SI")
)</f>
        <v/>
      </c>
      <c r="H197" s="312" t="str" cm="1">
        <f t="array" ref="H197">IF(A197="","",
  COUNTIF(
    INDEX('Attendance Report Form'!$E$16:$AI$287,
      SMALL(
        IF(ISNUMBER(SEARCH("C",'Attendance Report Form'!$C$16:$C$287)),
           ROW('Attendance Report Form'!$C$16:$C$287)-ROW('Attendance Report Form'!$C$16)+1),
        ROW(A82)
      ),
    0),
  "N")
)</f>
        <v/>
      </c>
      <c r="I197" s="309"/>
      <c r="J197" s="298"/>
      <c r="K197" s="299"/>
      <c r="L197" s="299"/>
      <c r="M197" s="299"/>
      <c r="N197" s="299"/>
      <c r="O197" s="300"/>
      <c r="P197" s="301"/>
      <c r="Q197" s="302"/>
      <c r="R197" s="300"/>
      <c r="S197" s="303"/>
    </row>
    <row r="198" spans="1:24" ht="33" customHeight="1" x14ac:dyDescent="0.3">
      <c r="A198" s="312" t="str" cm="1">
        <f t="array" ref="A198">IFERROR(INDEX('Attendance Report Form'!$B$16:$B$287,SMALL(IF(ISNUMBER(SEARCH("C",'Attendance Report Form'!$C$16:$C$287)),ROW('Attendance Report Form'!$B$16:$B$287)-ROW('Attendance Report Form'!$B$16)+1),ROW(A83))),"")</f>
        <v/>
      </c>
      <c r="B198" s="313"/>
      <c r="C198" s="312" t="str" cm="1">
        <f t="array" ref="C198">IFERROR(
  INDEX('Attendance Report Form'!$D$16:$D$287,
    SMALL(
      IF(ISNUMBER(SEARCH("C",'Attendance Report Form'!$C$16:$C$287)),
         ROW('Attendance Report Form'!$C$16:$C$287)-ROW('Attendance Report Form'!$C$16)+1),
      ROW(A83)
    )
  ),
"")</f>
        <v/>
      </c>
      <c r="D198" s="312" t="str" cm="1">
        <f t="array" ref="D198">IF(A198="","",
  COUNTIF(
    INDEX('Attendance Report Form'!$E$16:$AI$287,
      SMALL(
        IF(ISNUMBER(SEARCH("C",'Attendance Report Form'!$C$16:$C$287)),
           ROW('Attendance Report Form'!$C$16:$C$287)-ROW('Attendance Report Form'!$C$16)+1),
        ROW(A83)
      ),
    0),
  "F")
)</f>
        <v/>
      </c>
      <c r="E198" s="312" t="str" cm="1">
        <f t="array" ref="E198">IF(A198="","",
  COUNTIF(
    INDEX('Attendance Report Form'!$E$16:$AI$287,
      SMALL(
        IF(ISNUMBER(SEARCH("C",'Attendance Report Form'!$C$16:$C$287)),
           ROW('Attendance Report Form'!$C$16:$C$287)-ROW('Attendance Report Form'!$C$16)+1),
        ROW(A83)
      ),
    0),
  "P")
)</f>
        <v/>
      </c>
      <c r="F198" s="312" t="str" cm="1">
        <f t="array" ref="F198">IF(A198="","",
  COUNTIF(
    INDEX('Attendance Report Form'!$E$16:$AI$287,
      SMALL(
        IF(ISNUMBER(SEARCH("C",'Attendance Report Form'!$C$16:$C$287)),
           ROW('Attendance Report Form'!$C$16:$C$287)-ROW('Attendance Report Form'!$C$16)+1),
        ROW(A83)
      ),
    0),
  "FP")
)</f>
        <v/>
      </c>
      <c r="G198" s="312" t="str" cm="1">
        <f t="array" ref="G198">IF(A198="","",
  COUNTIF(
    INDEX('Attendance Report Form'!$E$16:$AI$287,
      SMALL(
        IF(ISNUMBER(SEARCH("C",'Attendance Report Form'!$C$16:$C$287)),
           ROW('Attendance Report Form'!$C$16:$C$287)-ROW('Attendance Report Form'!$C$16)+1),
        ROW(A83)
      ),
    0),
  "SI")
)</f>
        <v/>
      </c>
      <c r="H198" s="312" t="str" cm="1">
        <f t="array" ref="H198">IF(A198="","",
  COUNTIF(
    INDEX('Attendance Report Form'!$E$16:$AI$287,
      SMALL(
        IF(ISNUMBER(SEARCH("C",'Attendance Report Form'!$C$16:$C$287)),
           ROW('Attendance Report Form'!$C$16:$C$287)-ROW('Attendance Report Form'!$C$16)+1),
        ROW(A83)
      ),
    0),
  "N")
)</f>
        <v/>
      </c>
      <c r="I198" s="309"/>
      <c r="J198" s="298"/>
      <c r="K198" s="299"/>
      <c r="L198" s="299"/>
      <c r="M198" s="299"/>
      <c r="N198" s="299"/>
      <c r="O198" s="300"/>
      <c r="P198" s="301"/>
      <c r="Q198" s="302"/>
      <c r="R198" s="300"/>
      <c r="S198" s="303"/>
    </row>
    <row r="199" spans="1:24" ht="33" customHeight="1" x14ac:dyDescent="0.3">
      <c r="A199" s="312" t="str" cm="1">
        <f t="array" ref="A199">IFERROR(INDEX('Attendance Report Form'!$B$16:$B$287,SMALL(IF(ISNUMBER(SEARCH("C",'Attendance Report Form'!$C$16:$C$287)),ROW('Attendance Report Form'!$B$16:$B$287)-ROW('Attendance Report Form'!$B$16)+1),ROW(A84))),"")</f>
        <v/>
      </c>
      <c r="B199" s="313"/>
      <c r="C199" s="312" t="str" cm="1">
        <f t="array" ref="C199">IFERROR(
  INDEX('Attendance Report Form'!$D$16:$D$287,
    SMALL(
      IF(ISNUMBER(SEARCH("C",'Attendance Report Form'!$C$16:$C$287)),
         ROW('Attendance Report Form'!$C$16:$C$287)-ROW('Attendance Report Form'!$C$16)+1),
      ROW(A84)
    )
  ),
"")</f>
        <v/>
      </c>
      <c r="D199" s="312" t="str" cm="1">
        <f t="array" ref="D199">IF(A199="","",
  COUNTIF(
    INDEX('Attendance Report Form'!$E$16:$AI$287,
      SMALL(
        IF(ISNUMBER(SEARCH("C",'Attendance Report Form'!$C$16:$C$287)),
           ROW('Attendance Report Form'!$C$16:$C$287)-ROW('Attendance Report Form'!$C$16)+1),
        ROW(A84)
      ),
    0),
  "F")
)</f>
        <v/>
      </c>
      <c r="E199" s="312" t="str" cm="1">
        <f t="array" ref="E199">IF(A199="","",
  COUNTIF(
    INDEX('Attendance Report Form'!$E$16:$AI$287,
      SMALL(
        IF(ISNUMBER(SEARCH("C",'Attendance Report Form'!$C$16:$C$287)),
           ROW('Attendance Report Form'!$C$16:$C$287)-ROW('Attendance Report Form'!$C$16)+1),
        ROW(A84)
      ),
    0),
  "P")
)</f>
        <v/>
      </c>
      <c r="F199" s="312" t="str" cm="1">
        <f t="array" ref="F199">IF(A199="","",
  COUNTIF(
    INDEX('Attendance Report Form'!$E$16:$AI$287,
      SMALL(
        IF(ISNUMBER(SEARCH("C",'Attendance Report Form'!$C$16:$C$287)),
           ROW('Attendance Report Form'!$C$16:$C$287)-ROW('Attendance Report Form'!$C$16)+1),
        ROW(A84)
      ),
    0),
  "FP")
)</f>
        <v/>
      </c>
      <c r="G199" s="312" t="str" cm="1">
        <f t="array" ref="G199">IF(A199="","",
  COUNTIF(
    INDEX('Attendance Report Form'!$E$16:$AI$287,
      SMALL(
        IF(ISNUMBER(SEARCH("C",'Attendance Report Form'!$C$16:$C$287)),
           ROW('Attendance Report Form'!$C$16:$C$287)-ROW('Attendance Report Form'!$C$16)+1),
        ROW(A84)
      ),
    0),
  "SI")
)</f>
        <v/>
      </c>
      <c r="H199" s="312" t="str" cm="1">
        <f t="array" ref="H199">IF(A199="","",
  COUNTIF(
    INDEX('Attendance Report Form'!$E$16:$AI$287,
      SMALL(
        IF(ISNUMBER(SEARCH("C",'Attendance Report Form'!$C$16:$C$287)),
           ROW('Attendance Report Form'!$C$16:$C$287)-ROW('Attendance Report Form'!$C$16)+1),
        ROW(A84)
      ),
    0),
  "N")
)</f>
        <v/>
      </c>
      <c r="I199" s="309"/>
      <c r="J199" s="298"/>
      <c r="K199" s="299"/>
      <c r="L199" s="299"/>
      <c r="M199" s="299"/>
      <c r="N199" s="299"/>
      <c r="O199" s="300"/>
      <c r="P199" s="301"/>
      <c r="Q199" s="302"/>
      <c r="R199" s="300"/>
      <c r="S199" s="303"/>
    </row>
    <row r="200" spans="1:24" ht="33" customHeight="1" x14ac:dyDescent="0.3">
      <c r="A200" s="312" t="str" cm="1">
        <f t="array" ref="A200">IFERROR(INDEX('Attendance Report Form'!$B$16:$B$287,SMALL(IF(ISNUMBER(SEARCH("C",'Attendance Report Form'!$C$16:$C$287)),ROW('Attendance Report Form'!$B$16:$B$287)-ROW('Attendance Report Form'!$B$16)+1),ROW(A85))),"")</f>
        <v/>
      </c>
      <c r="B200" s="313"/>
      <c r="C200" s="312" t="str" cm="1">
        <f t="array" ref="C200">IFERROR(
  INDEX('Attendance Report Form'!$D$16:$D$287,
    SMALL(
      IF(ISNUMBER(SEARCH("C",'Attendance Report Form'!$C$16:$C$287)),
         ROW('Attendance Report Form'!$C$16:$C$287)-ROW('Attendance Report Form'!$C$16)+1),
      ROW(A85)
    )
  ),
"")</f>
        <v/>
      </c>
      <c r="D200" s="312" t="str" cm="1">
        <f t="array" ref="D200">IF(A200="","",
  COUNTIF(
    INDEX('Attendance Report Form'!$E$16:$AI$287,
      SMALL(
        IF(ISNUMBER(SEARCH("C",'Attendance Report Form'!$C$16:$C$287)),
           ROW('Attendance Report Form'!$C$16:$C$287)-ROW('Attendance Report Form'!$C$16)+1),
        ROW(A85)
      ),
    0),
  "F")
)</f>
        <v/>
      </c>
      <c r="E200" s="312" t="str" cm="1">
        <f t="array" ref="E200">IF(A200="","",
  COUNTIF(
    INDEX('Attendance Report Form'!$E$16:$AI$287,
      SMALL(
        IF(ISNUMBER(SEARCH("C",'Attendance Report Form'!$C$16:$C$287)),
           ROW('Attendance Report Form'!$C$16:$C$287)-ROW('Attendance Report Form'!$C$16)+1),
        ROW(A85)
      ),
    0),
  "P")
)</f>
        <v/>
      </c>
      <c r="F200" s="312" t="str" cm="1">
        <f t="array" ref="F200">IF(A200="","",
  COUNTIF(
    INDEX('Attendance Report Form'!$E$16:$AI$287,
      SMALL(
        IF(ISNUMBER(SEARCH("C",'Attendance Report Form'!$C$16:$C$287)),
           ROW('Attendance Report Form'!$C$16:$C$287)-ROW('Attendance Report Form'!$C$16)+1),
        ROW(A85)
      ),
    0),
  "FP")
)</f>
        <v/>
      </c>
      <c r="G200" s="312" t="str" cm="1">
        <f t="array" ref="G200">IF(A200="","",
  COUNTIF(
    INDEX('Attendance Report Form'!$E$16:$AI$287,
      SMALL(
        IF(ISNUMBER(SEARCH("C",'Attendance Report Form'!$C$16:$C$287)),
           ROW('Attendance Report Form'!$C$16:$C$287)-ROW('Attendance Report Form'!$C$16)+1),
        ROW(A85)
      ),
    0),
  "SI")
)</f>
        <v/>
      </c>
      <c r="H200" s="312" t="str" cm="1">
        <f t="array" ref="H200">IF(A200="","",
  COUNTIF(
    INDEX('Attendance Report Form'!$E$16:$AI$287,
      SMALL(
        IF(ISNUMBER(SEARCH("C",'Attendance Report Form'!$C$16:$C$287)),
           ROW('Attendance Report Form'!$C$16:$C$287)-ROW('Attendance Report Form'!$C$16)+1),
        ROW(A85)
      ),
    0),
  "N")
)</f>
        <v/>
      </c>
      <c r="I200" s="309"/>
      <c r="J200" s="298"/>
      <c r="K200" s="299"/>
      <c r="L200" s="299"/>
      <c r="M200" s="299"/>
      <c r="N200" s="299"/>
      <c r="O200" s="300"/>
      <c r="P200" s="301"/>
      <c r="Q200" s="302"/>
      <c r="R200" s="300"/>
      <c r="S200" s="303"/>
    </row>
    <row r="201" spans="1:24" ht="33" customHeight="1" x14ac:dyDescent="0.3">
      <c r="A201" s="312" t="str" cm="1">
        <f t="array" ref="A201">IFERROR(INDEX('Attendance Report Form'!$B$16:$B$287,SMALL(IF(ISNUMBER(SEARCH("C",'Attendance Report Form'!$C$16:$C$287)),ROW('Attendance Report Form'!$B$16:$B$287)-ROW('Attendance Report Form'!$B$16)+1),ROW(A86))),"")</f>
        <v/>
      </c>
      <c r="B201" s="313"/>
      <c r="C201" s="312" t="str" cm="1">
        <f t="array" ref="C201">IFERROR(
  INDEX('Attendance Report Form'!$D$16:$D$287,
    SMALL(
      IF(ISNUMBER(SEARCH("C",'Attendance Report Form'!$C$16:$C$287)),
         ROW('Attendance Report Form'!$C$16:$C$287)-ROW('Attendance Report Form'!$C$16)+1),
      ROW(A86)
    )
  ),
"")</f>
        <v/>
      </c>
      <c r="D201" s="312" t="str" cm="1">
        <f t="array" ref="D201">IF(A201="","",
  COUNTIF(
    INDEX('Attendance Report Form'!$E$16:$AI$287,
      SMALL(
        IF(ISNUMBER(SEARCH("C",'Attendance Report Form'!$C$16:$C$287)),
           ROW('Attendance Report Form'!$C$16:$C$287)-ROW('Attendance Report Form'!$C$16)+1),
        ROW(A86)
      ),
    0),
  "F")
)</f>
        <v/>
      </c>
      <c r="E201" s="312" t="str" cm="1">
        <f t="array" ref="E201">IF(A201="","",
  COUNTIF(
    INDEX('Attendance Report Form'!$E$16:$AI$287,
      SMALL(
        IF(ISNUMBER(SEARCH("C",'Attendance Report Form'!$C$16:$C$287)),
           ROW('Attendance Report Form'!$C$16:$C$287)-ROW('Attendance Report Form'!$C$16)+1),
        ROW(A86)
      ),
    0),
  "P")
)</f>
        <v/>
      </c>
      <c r="F201" s="312" t="str" cm="1">
        <f t="array" ref="F201">IF(A201="","",
  COUNTIF(
    INDEX('Attendance Report Form'!$E$16:$AI$287,
      SMALL(
        IF(ISNUMBER(SEARCH("C",'Attendance Report Form'!$C$16:$C$287)),
           ROW('Attendance Report Form'!$C$16:$C$287)-ROW('Attendance Report Form'!$C$16)+1),
        ROW(A86)
      ),
    0),
  "FP")
)</f>
        <v/>
      </c>
      <c r="G201" s="312" t="str" cm="1">
        <f t="array" ref="G201">IF(A201="","",
  COUNTIF(
    INDEX('Attendance Report Form'!$E$16:$AI$287,
      SMALL(
        IF(ISNUMBER(SEARCH("C",'Attendance Report Form'!$C$16:$C$287)),
           ROW('Attendance Report Form'!$C$16:$C$287)-ROW('Attendance Report Form'!$C$16)+1),
        ROW(A86)
      ),
    0),
  "SI")
)</f>
        <v/>
      </c>
      <c r="H201" s="312" t="str" cm="1">
        <f t="array" ref="H201">IF(A201="","",
  COUNTIF(
    INDEX('Attendance Report Form'!$E$16:$AI$287,
      SMALL(
        IF(ISNUMBER(SEARCH("C",'Attendance Report Form'!$C$16:$C$287)),
           ROW('Attendance Report Form'!$C$16:$C$287)-ROW('Attendance Report Form'!$C$16)+1),
        ROW(A86)
      ),
    0),
  "N")
)</f>
        <v/>
      </c>
      <c r="I201" s="309"/>
      <c r="J201" s="298"/>
      <c r="K201" s="299"/>
      <c r="L201" s="299"/>
      <c r="M201" s="299"/>
      <c r="N201" s="299"/>
      <c r="O201" s="300"/>
      <c r="P201" s="301"/>
      <c r="Q201" s="302"/>
      <c r="R201" s="300"/>
      <c r="S201" s="303"/>
    </row>
    <row r="202" spans="1:24" ht="33" customHeight="1" x14ac:dyDescent="0.3">
      <c r="A202" s="312" t="str" cm="1">
        <f t="array" ref="A202">IFERROR(INDEX('Attendance Report Form'!$B$16:$B$287,SMALL(IF(ISNUMBER(SEARCH("C",'Attendance Report Form'!$C$16:$C$287)),ROW('Attendance Report Form'!$B$16:$B$287)-ROW('Attendance Report Form'!$B$16)+1),ROW(A87))),"")</f>
        <v/>
      </c>
      <c r="B202" s="313"/>
      <c r="C202" s="312" t="str" cm="1">
        <f t="array" ref="C202">IFERROR(
  INDEX('Attendance Report Form'!$D$16:$D$287,
    SMALL(
      IF(ISNUMBER(SEARCH("C",'Attendance Report Form'!$C$16:$C$287)),
         ROW('Attendance Report Form'!$C$16:$C$287)-ROW('Attendance Report Form'!$C$16)+1),
      ROW(A87)
    )
  ),
"")</f>
        <v/>
      </c>
      <c r="D202" s="312" t="str" cm="1">
        <f t="array" ref="D202">IF(A202="","",
  COUNTIF(
    INDEX('Attendance Report Form'!$E$16:$AI$287,
      SMALL(
        IF(ISNUMBER(SEARCH("C",'Attendance Report Form'!$C$16:$C$287)),
           ROW('Attendance Report Form'!$C$16:$C$287)-ROW('Attendance Report Form'!$C$16)+1),
        ROW(A87)
      ),
    0),
  "F")
)</f>
        <v/>
      </c>
      <c r="E202" s="312" t="str" cm="1">
        <f t="array" ref="E202">IF(A202="","",
  COUNTIF(
    INDEX('Attendance Report Form'!$E$16:$AI$287,
      SMALL(
        IF(ISNUMBER(SEARCH("C",'Attendance Report Form'!$C$16:$C$287)),
           ROW('Attendance Report Form'!$C$16:$C$287)-ROW('Attendance Report Form'!$C$16)+1),
        ROW(A87)
      ),
    0),
  "P")
)</f>
        <v/>
      </c>
      <c r="F202" s="312" t="str" cm="1">
        <f t="array" ref="F202">IF(A202="","",
  COUNTIF(
    INDEX('Attendance Report Form'!$E$16:$AI$287,
      SMALL(
        IF(ISNUMBER(SEARCH("C",'Attendance Report Form'!$C$16:$C$287)),
           ROW('Attendance Report Form'!$C$16:$C$287)-ROW('Attendance Report Form'!$C$16)+1),
        ROW(A87)
      ),
    0),
  "FP")
)</f>
        <v/>
      </c>
      <c r="G202" s="312" t="str" cm="1">
        <f t="array" ref="G202">IF(A202="","",
  COUNTIF(
    INDEX('Attendance Report Form'!$E$16:$AI$287,
      SMALL(
        IF(ISNUMBER(SEARCH("C",'Attendance Report Form'!$C$16:$C$287)),
           ROW('Attendance Report Form'!$C$16:$C$287)-ROW('Attendance Report Form'!$C$16)+1),
        ROW(A87)
      ),
    0),
  "SI")
)</f>
        <v/>
      </c>
      <c r="H202" s="312" t="str" cm="1">
        <f t="array" ref="H202">IF(A202="","",
  COUNTIF(
    INDEX('Attendance Report Form'!$E$16:$AI$287,
      SMALL(
        IF(ISNUMBER(SEARCH("C",'Attendance Report Form'!$C$16:$C$287)),
           ROW('Attendance Report Form'!$C$16:$C$287)-ROW('Attendance Report Form'!$C$16)+1),
        ROW(A87)
      ),
    0),
  "N")
)</f>
        <v/>
      </c>
      <c r="I202" s="309"/>
      <c r="J202" s="298"/>
      <c r="K202" s="299"/>
      <c r="L202" s="299"/>
      <c r="M202" s="299"/>
      <c r="N202" s="299"/>
      <c r="O202" s="300"/>
      <c r="P202" s="301"/>
      <c r="Q202" s="302"/>
      <c r="R202" s="300"/>
      <c r="S202" s="303"/>
    </row>
    <row r="203" spans="1:24" ht="33" customHeight="1" x14ac:dyDescent="0.3">
      <c r="A203" s="312" t="str" cm="1">
        <f t="array" ref="A203">IFERROR(INDEX('Attendance Report Form'!$B$16:$B$287,SMALL(IF(ISNUMBER(SEARCH("C",'Attendance Report Form'!$C$16:$C$287)),ROW('Attendance Report Form'!$B$16:$B$287)-ROW('Attendance Report Form'!$B$16)+1),ROW(A88))),"")</f>
        <v/>
      </c>
      <c r="B203" s="313"/>
      <c r="C203" s="312" t="str" cm="1">
        <f t="array" ref="C203">IFERROR(
  INDEX('Attendance Report Form'!$D$16:$D$287,
    SMALL(
      IF(ISNUMBER(SEARCH("C",'Attendance Report Form'!$C$16:$C$287)),
         ROW('Attendance Report Form'!$C$16:$C$287)-ROW('Attendance Report Form'!$C$16)+1),
      ROW(A88)
    )
  ),
"")</f>
        <v/>
      </c>
      <c r="D203" s="312" t="str" cm="1">
        <f t="array" ref="D203">IF(A203="","",
  COUNTIF(
    INDEX('Attendance Report Form'!$E$16:$AI$287,
      SMALL(
        IF(ISNUMBER(SEARCH("C",'Attendance Report Form'!$C$16:$C$287)),
           ROW('Attendance Report Form'!$C$16:$C$287)-ROW('Attendance Report Form'!$C$16)+1),
        ROW(A88)
      ),
    0),
  "F")
)</f>
        <v/>
      </c>
      <c r="E203" s="312" t="str" cm="1">
        <f t="array" ref="E203">IF(A203="","",
  COUNTIF(
    INDEX('Attendance Report Form'!$E$16:$AI$287,
      SMALL(
        IF(ISNUMBER(SEARCH("C",'Attendance Report Form'!$C$16:$C$287)),
           ROW('Attendance Report Form'!$C$16:$C$287)-ROW('Attendance Report Form'!$C$16)+1),
        ROW(A88)
      ),
    0),
  "P")
)</f>
        <v/>
      </c>
      <c r="F203" s="312" t="str" cm="1">
        <f t="array" ref="F203">IF(A203="","",
  COUNTIF(
    INDEX('Attendance Report Form'!$E$16:$AI$287,
      SMALL(
        IF(ISNUMBER(SEARCH("C",'Attendance Report Form'!$C$16:$C$287)),
           ROW('Attendance Report Form'!$C$16:$C$287)-ROW('Attendance Report Form'!$C$16)+1),
        ROW(A88)
      ),
    0),
  "FP")
)</f>
        <v/>
      </c>
      <c r="G203" s="312" t="str" cm="1">
        <f t="array" ref="G203">IF(A203="","",
  COUNTIF(
    INDEX('Attendance Report Form'!$E$16:$AI$287,
      SMALL(
        IF(ISNUMBER(SEARCH("C",'Attendance Report Form'!$C$16:$C$287)),
           ROW('Attendance Report Form'!$C$16:$C$287)-ROW('Attendance Report Form'!$C$16)+1),
        ROW(A88)
      ),
    0),
  "SI")
)</f>
        <v/>
      </c>
      <c r="H203" s="312" t="str" cm="1">
        <f t="array" ref="H203">IF(A203="","",
  COUNTIF(
    INDEX('Attendance Report Form'!$E$16:$AI$287,
      SMALL(
        IF(ISNUMBER(SEARCH("C",'Attendance Report Form'!$C$16:$C$287)),
           ROW('Attendance Report Form'!$C$16:$C$287)-ROW('Attendance Report Form'!$C$16)+1),
        ROW(A88)
      ),
    0),
  "N")
)</f>
        <v/>
      </c>
      <c r="I203" s="309"/>
      <c r="J203" s="298"/>
      <c r="K203" s="299"/>
      <c r="L203" s="299"/>
      <c r="M203" s="299"/>
      <c r="N203" s="299"/>
      <c r="O203" s="300"/>
      <c r="P203" s="301"/>
      <c r="Q203" s="302"/>
      <c r="R203" s="300"/>
      <c r="S203" s="303"/>
    </row>
    <row r="204" spans="1:24" ht="33" customHeight="1" x14ac:dyDescent="0.3">
      <c r="A204" s="312" t="str" cm="1">
        <f t="array" ref="A204">IFERROR(INDEX('Attendance Report Form'!$B$16:$B$287,SMALL(IF(ISNUMBER(SEARCH("C",'Attendance Report Form'!$C$16:$C$287)),ROW('Attendance Report Form'!$B$16:$B$287)-ROW('Attendance Report Form'!$B$16)+1),ROW(A89))),"")</f>
        <v/>
      </c>
      <c r="B204" s="313"/>
      <c r="C204" s="312" t="str" cm="1">
        <f t="array" ref="C204">IFERROR(
  INDEX('Attendance Report Form'!$D$16:$D$287,
    SMALL(
      IF(ISNUMBER(SEARCH("C",'Attendance Report Form'!$C$16:$C$287)),
         ROW('Attendance Report Form'!$C$16:$C$287)-ROW('Attendance Report Form'!$C$16)+1),
      ROW(A89)
    )
  ),
"")</f>
        <v/>
      </c>
      <c r="D204" s="312" t="str" cm="1">
        <f t="array" ref="D204">IF(A204="","",
  COUNTIF(
    INDEX('Attendance Report Form'!$E$16:$AI$287,
      SMALL(
        IF(ISNUMBER(SEARCH("C",'Attendance Report Form'!$C$16:$C$287)),
           ROW('Attendance Report Form'!$C$16:$C$287)-ROW('Attendance Report Form'!$C$16)+1),
        ROW(A89)
      ),
    0),
  "F")
)</f>
        <v/>
      </c>
      <c r="E204" s="312" t="str" cm="1">
        <f t="array" ref="E204">IF(A204="","",
  COUNTIF(
    INDEX('Attendance Report Form'!$E$16:$AI$287,
      SMALL(
        IF(ISNUMBER(SEARCH("C",'Attendance Report Form'!$C$16:$C$287)),
           ROW('Attendance Report Form'!$C$16:$C$287)-ROW('Attendance Report Form'!$C$16)+1),
        ROW(A89)
      ),
    0),
  "P")
)</f>
        <v/>
      </c>
      <c r="F204" s="312" t="str" cm="1">
        <f t="array" ref="F204">IF(A204="","",
  COUNTIF(
    INDEX('Attendance Report Form'!$E$16:$AI$287,
      SMALL(
        IF(ISNUMBER(SEARCH("C",'Attendance Report Form'!$C$16:$C$287)),
           ROW('Attendance Report Form'!$C$16:$C$287)-ROW('Attendance Report Form'!$C$16)+1),
        ROW(A89)
      ),
    0),
  "FP")
)</f>
        <v/>
      </c>
      <c r="G204" s="312" t="str" cm="1">
        <f t="array" ref="G204">IF(A204="","",
  COUNTIF(
    INDEX('Attendance Report Form'!$E$16:$AI$287,
      SMALL(
        IF(ISNUMBER(SEARCH("C",'Attendance Report Form'!$C$16:$C$287)),
           ROW('Attendance Report Form'!$C$16:$C$287)-ROW('Attendance Report Form'!$C$16)+1),
        ROW(A89)
      ),
    0),
  "SI")
)</f>
        <v/>
      </c>
      <c r="H204" s="312" t="str" cm="1">
        <f t="array" ref="H204">IF(A204="","",
  COUNTIF(
    INDEX('Attendance Report Form'!$E$16:$AI$287,
      SMALL(
        IF(ISNUMBER(SEARCH("C",'Attendance Report Form'!$C$16:$C$287)),
           ROW('Attendance Report Form'!$C$16:$C$287)-ROW('Attendance Report Form'!$C$16)+1),
        ROW(A89)
      ),
    0),
  "N")
)</f>
        <v/>
      </c>
      <c r="I204" s="309"/>
      <c r="J204" s="298"/>
      <c r="K204" s="299"/>
      <c r="L204" s="299"/>
      <c r="M204" s="299"/>
      <c r="N204" s="299"/>
      <c r="O204" s="300"/>
      <c r="P204" s="301"/>
      <c r="Q204" s="302"/>
      <c r="R204" s="300"/>
      <c r="S204" s="303"/>
    </row>
    <row r="205" spans="1:24" ht="33" customHeight="1" thickBot="1" x14ac:dyDescent="0.35">
      <c r="A205" s="312" t="str" cm="1">
        <f t="array" ref="A205">IFERROR(INDEX('Attendance Report Form'!$B$16:$B$287,SMALL(IF(ISNUMBER(SEARCH("C",'Attendance Report Form'!$C$16:$C$287)),ROW('Attendance Report Form'!$B$16:$B$287)-ROW('Attendance Report Form'!$B$16)+1),ROW(A90))),"")</f>
        <v/>
      </c>
      <c r="B205" s="313"/>
      <c r="C205" s="312" t="str" cm="1">
        <f t="array" ref="C205">IFERROR(
  INDEX('Attendance Report Form'!$D$16:$D$287,
    SMALL(
      IF(ISNUMBER(SEARCH("C",'Attendance Report Form'!$C$16:$C$287)),
         ROW('Attendance Report Form'!$C$16:$C$287)-ROW('Attendance Report Form'!$C$16)+1),
      ROW(A90)
    )
  ),
"")</f>
        <v/>
      </c>
      <c r="D205" s="312" t="str" cm="1">
        <f t="array" ref="D205">IF(A205="","",
  COUNTIF(
    INDEX('Attendance Report Form'!$E$16:$AI$287,
      SMALL(
        IF(ISNUMBER(SEARCH("C",'Attendance Report Form'!$C$16:$C$287)),
           ROW('Attendance Report Form'!$C$16:$C$287)-ROW('Attendance Report Form'!$C$16)+1),
        ROW(A90)
      ),
    0),
  "F")
)</f>
        <v/>
      </c>
      <c r="E205" s="312" t="str" cm="1">
        <f t="array" ref="E205">IF(A205="","",
  COUNTIF(
    INDEX('Attendance Report Form'!$E$16:$AI$287,
      SMALL(
        IF(ISNUMBER(SEARCH("C",'Attendance Report Form'!$C$16:$C$287)),
           ROW('Attendance Report Form'!$C$16:$C$287)-ROW('Attendance Report Form'!$C$16)+1),
        ROW(A90)
      ),
    0),
  "P")
)</f>
        <v/>
      </c>
      <c r="F205" s="312" t="str" cm="1">
        <f t="array" ref="F205">IF(A205="","",
  COUNTIF(
    INDEX('Attendance Report Form'!$E$16:$AI$287,
      SMALL(
        IF(ISNUMBER(SEARCH("C",'Attendance Report Form'!$C$16:$C$287)),
           ROW('Attendance Report Form'!$C$16:$C$287)-ROW('Attendance Report Form'!$C$16)+1),
        ROW(A90)
      ),
    0),
  "FP")
)</f>
        <v/>
      </c>
      <c r="G205" s="312" t="str" cm="1">
        <f t="array" ref="G205">IF(A205="","",
  COUNTIF(
    INDEX('Attendance Report Form'!$E$16:$AI$287,
      SMALL(
        IF(ISNUMBER(SEARCH("C",'Attendance Report Form'!$C$16:$C$287)),
           ROW('Attendance Report Form'!$C$16:$C$287)-ROW('Attendance Report Form'!$C$16)+1),
        ROW(A90)
      ),
    0),
  "SI")
)</f>
        <v/>
      </c>
      <c r="H205" s="312" t="str" cm="1">
        <f t="array" ref="H205">IF(A205="","",
  COUNTIF(
    INDEX('Attendance Report Form'!$E$16:$AI$287,
      SMALL(
        IF(ISNUMBER(SEARCH("C",'Attendance Report Form'!$C$16:$C$287)),
           ROW('Attendance Report Form'!$C$16:$C$287)-ROW('Attendance Report Form'!$C$16)+1),
        ROW(A90)
      ),
    0),
  "N")
)</f>
        <v/>
      </c>
      <c r="I205" s="309"/>
      <c r="J205" s="304"/>
      <c r="K205" s="305"/>
      <c r="L205" s="305"/>
      <c r="M205" s="305"/>
      <c r="N205" s="305"/>
      <c r="O205" s="306"/>
      <c r="P205" s="307"/>
      <c r="Q205" s="308"/>
      <c r="R205" s="306"/>
      <c r="S205" s="303"/>
    </row>
    <row r="206" spans="1:24" ht="48" customHeight="1" x14ac:dyDescent="0.25">
      <c r="A206" s="594" t="s">
        <v>406</v>
      </c>
      <c r="B206" s="594"/>
      <c r="C206" s="594"/>
      <c r="D206" s="594"/>
      <c r="E206" s="594"/>
      <c r="F206" s="594"/>
      <c r="G206" s="594"/>
      <c r="H206" s="594"/>
      <c r="I206" s="594"/>
      <c r="J206" s="202"/>
      <c r="K206" s="202"/>
      <c r="L206" s="202"/>
      <c r="M206" s="203"/>
      <c r="N206" s="203"/>
      <c r="O206" s="196"/>
      <c r="P206" s="196"/>
      <c r="Q206" s="202"/>
    </row>
    <row r="207" spans="1:24" x14ac:dyDescent="0.25">
      <c r="A207" s="196"/>
      <c r="B207" s="196"/>
      <c r="C207" s="196"/>
      <c r="D207" s="196"/>
      <c r="E207" s="196"/>
      <c r="F207" s="196"/>
      <c r="G207" s="196"/>
      <c r="H207" s="196"/>
      <c r="I207" s="196"/>
      <c r="J207" s="196"/>
      <c r="K207" s="196"/>
      <c r="L207" s="196"/>
      <c r="M207" s="196"/>
      <c r="N207" s="196"/>
      <c r="O207" s="196"/>
      <c r="P207" s="196"/>
      <c r="Q207" s="196"/>
      <c r="V207" s="45"/>
      <c r="W207" s="45"/>
      <c r="X207" s="45"/>
    </row>
    <row r="208" spans="1:24" ht="20.25" customHeight="1" x14ac:dyDescent="0.25">
      <c r="A208" s="196" t="s">
        <v>415</v>
      </c>
      <c r="B208" s="196"/>
      <c r="C208" s="196"/>
      <c r="D208" s="196"/>
      <c r="F208" s="196" t="s">
        <v>416</v>
      </c>
      <c r="G208" s="196"/>
      <c r="H208" s="196"/>
      <c r="I208" s="196"/>
      <c r="J208" s="196"/>
      <c r="K208" s="196"/>
      <c r="L208" s="196"/>
      <c r="M208" s="196"/>
      <c r="N208" s="196" t="s">
        <v>410</v>
      </c>
      <c r="O208" s="196"/>
      <c r="P208" s="196"/>
      <c r="Q208" s="196"/>
    </row>
    <row r="209" spans="1:35" ht="18" customHeight="1" thickBot="1" x14ac:dyDescent="0.35">
      <c r="A209" s="207" t="s">
        <v>408</v>
      </c>
      <c r="B209" s="205"/>
      <c r="C209" s="205"/>
      <c r="D209" s="205"/>
      <c r="F209" s="207" t="s">
        <v>409</v>
      </c>
      <c r="G209" s="207"/>
      <c r="H209" s="205"/>
      <c r="I209" s="205"/>
      <c r="J209" s="205"/>
      <c r="K209" s="205"/>
      <c r="L209" s="205"/>
      <c r="M209" s="205"/>
      <c r="N209" s="207" t="s">
        <v>389</v>
      </c>
      <c r="O209" s="205"/>
      <c r="P209" s="196"/>
      <c r="Q209" s="196"/>
    </row>
    <row r="210" spans="1:35" ht="17.25" customHeight="1" x14ac:dyDescent="0.3">
      <c r="A210" s="386" t="s">
        <v>580</v>
      </c>
      <c r="B210" s="375"/>
      <c r="C210" s="375"/>
      <c r="D210" s="375"/>
      <c r="E210" s="347"/>
      <c r="F210" s="375"/>
      <c r="G210" s="375"/>
      <c r="H210" s="375"/>
      <c r="I210" s="375"/>
      <c r="J210" s="375"/>
      <c r="K210" s="375"/>
      <c r="L210" s="375"/>
      <c r="M210" s="375"/>
      <c r="N210" s="375"/>
      <c r="O210" s="375"/>
      <c r="P210" s="376"/>
      <c r="Q210" s="376"/>
      <c r="R210" s="347"/>
      <c r="S210" s="377"/>
    </row>
    <row r="211" spans="1:35" ht="17.25" customHeight="1" x14ac:dyDescent="0.3">
      <c r="A211" s="378"/>
      <c r="B211" s="373"/>
      <c r="C211" s="373"/>
      <c r="D211" s="373"/>
      <c r="E211" s="349"/>
      <c r="F211" s="373"/>
      <c r="G211" s="373"/>
      <c r="H211" s="373"/>
      <c r="I211" s="373"/>
      <c r="J211" s="373"/>
      <c r="K211" s="373"/>
      <c r="L211" s="373"/>
      <c r="M211" s="373"/>
      <c r="N211" s="373"/>
      <c r="O211" s="373"/>
      <c r="P211" s="374"/>
      <c r="Q211" s="374"/>
      <c r="R211" s="349"/>
      <c r="S211" s="379"/>
    </row>
    <row r="212" spans="1:35" ht="16.2" thickBot="1" x14ac:dyDescent="0.35">
      <c r="A212" s="380"/>
      <c r="B212" s="381"/>
      <c r="C212" s="381"/>
      <c r="D212" s="381"/>
      <c r="E212" s="382"/>
      <c r="F212" s="383"/>
      <c r="G212" s="383"/>
      <c r="H212" s="381"/>
      <c r="I212" s="381"/>
      <c r="J212" s="381"/>
      <c r="K212" s="381"/>
      <c r="L212" s="381"/>
      <c r="M212" s="381"/>
      <c r="N212" s="383"/>
      <c r="O212" s="381"/>
      <c r="P212" s="384"/>
      <c r="Q212" s="384"/>
      <c r="R212" s="382"/>
      <c r="S212" s="385"/>
    </row>
    <row r="215" spans="1:35" ht="20.399999999999999" x14ac:dyDescent="0.35">
      <c r="A215" s="591" t="s">
        <v>396</v>
      </c>
      <c r="B215" s="591"/>
      <c r="C215" s="591"/>
      <c r="D215" s="591"/>
      <c r="E215" s="591"/>
      <c r="F215" s="591"/>
      <c r="G215" s="591"/>
      <c r="H215" s="591"/>
      <c r="I215" s="591"/>
      <c r="J215" s="591"/>
      <c r="K215" s="591"/>
      <c r="L215" s="591"/>
      <c r="M215" s="591"/>
      <c r="N215" s="591"/>
      <c r="O215" s="591"/>
      <c r="P215" s="591"/>
      <c r="Q215" s="591"/>
      <c r="R215" s="591"/>
      <c r="S215" s="591"/>
      <c r="T215" s="195"/>
      <c r="U215" s="195"/>
      <c r="V215" s="195"/>
      <c r="W215" s="195"/>
      <c r="X215" s="193"/>
      <c r="Y215" s="193"/>
      <c r="Z215" s="193"/>
      <c r="AA215" s="193"/>
      <c r="AB215" s="193"/>
      <c r="AC215" s="193"/>
      <c r="AD215" s="193"/>
      <c r="AE215" s="193"/>
      <c r="AF215" s="193"/>
      <c r="AG215" s="193"/>
      <c r="AH215" s="193"/>
      <c r="AI215" s="193"/>
    </row>
    <row r="216" spans="1:35" ht="20.399999999999999" x14ac:dyDescent="0.35">
      <c r="A216" s="591" t="s">
        <v>425</v>
      </c>
      <c r="B216" s="591"/>
      <c r="C216" s="591"/>
      <c r="D216" s="591"/>
      <c r="E216" s="591"/>
      <c r="F216" s="591"/>
      <c r="G216" s="591"/>
      <c r="H216" s="591"/>
      <c r="I216" s="591"/>
      <c r="J216" s="591"/>
      <c r="K216" s="591"/>
      <c r="L216" s="591"/>
      <c r="M216" s="591"/>
      <c r="N216" s="591"/>
      <c r="O216" s="591"/>
      <c r="P216" s="591"/>
      <c r="Q216" s="591"/>
      <c r="R216" s="591"/>
      <c r="S216" s="591"/>
      <c r="T216" s="195"/>
      <c r="U216" s="195"/>
      <c r="V216" s="195"/>
      <c r="W216" s="195"/>
      <c r="X216" s="193"/>
      <c r="Y216" s="193"/>
      <c r="Z216" s="193"/>
      <c r="AA216" s="193"/>
      <c r="AB216" s="193"/>
      <c r="AC216" s="193"/>
      <c r="AD216" s="193"/>
      <c r="AE216" s="193"/>
      <c r="AF216" s="193"/>
      <c r="AG216" s="193"/>
      <c r="AH216" s="193"/>
      <c r="AI216" s="193"/>
    </row>
    <row r="217" spans="1:35" ht="20.399999999999999" x14ac:dyDescent="0.35">
      <c r="A217" s="591" t="s">
        <v>397</v>
      </c>
      <c r="B217" s="591"/>
      <c r="C217" s="591"/>
      <c r="D217" s="591"/>
      <c r="E217" s="591"/>
      <c r="F217" s="591"/>
      <c r="G217" s="591"/>
      <c r="H217" s="591"/>
      <c r="I217" s="591"/>
      <c r="J217" s="591"/>
      <c r="K217" s="591"/>
      <c r="L217" s="591"/>
      <c r="M217" s="591"/>
      <c r="N217" s="591"/>
      <c r="O217" s="591"/>
      <c r="P217" s="591"/>
      <c r="Q217" s="591"/>
      <c r="R217" s="591"/>
      <c r="S217" s="591"/>
      <c r="T217" s="195"/>
      <c r="U217" s="195"/>
      <c r="V217" s="195"/>
      <c r="W217" s="195"/>
      <c r="X217" s="193"/>
      <c r="Y217" s="193"/>
      <c r="Z217" s="193"/>
      <c r="AA217" s="193"/>
      <c r="AB217" s="193"/>
      <c r="AC217" s="193"/>
      <c r="AD217" s="193"/>
      <c r="AE217" s="193"/>
      <c r="AF217" s="193"/>
      <c r="AG217" s="193"/>
      <c r="AH217" s="193"/>
      <c r="AI217" s="193"/>
    </row>
    <row r="218" spans="1:35" ht="21" x14ac:dyDescent="0.4">
      <c r="A218" s="204"/>
      <c r="B218" s="204"/>
      <c r="C218" s="204"/>
      <c r="D218" s="204"/>
      <c r="E218" s="204"/>
      <c r="F218" s="204"/>
      <c r="G218" s="204"/>
      <c r="H218" s="204"/>
      <c r="I218" s="204"/>
      <c r="J218" s="196"/>
      <c r="K218" s="196"/>
      <c r="L218" s="196"/>
      <c r="M218" s="196"/>
      <c r="N218" s="196"/>
      <c r="O218" s="196"/>
      <c r="P218" s="196"/>
      <c r="Q218" s="196"/>
      <c r="R218" s="196"/>
      <c r="S218" s="196"/>
    </row>
    <row r="219" spans="1:35" ht="20.399999999999999" x14ac:dyDescent="0.35">
      <c r="A219" s="591" t="s">
        <v>398</v>
      </c>
      <c r="B219" s="591"/>
      <c r="C219" s="591"/>
      <c r="D219" s="591"/>
      <c r="E219" s="591"/>
      <c r="F219" s="591"/>
      <c r="G219" s="591"/>
      <c r="H219" s="591"/>
      <c r="I219" s="591"/>
      <c r="J219" s="591"/>
      <c r="K219" s="591"/>
      <c r="L219" s="591"/>
      <c r="M219" s="591"/>
      <c r="N219" s="591"/>
      <c r="O219" s="591"/>
      <c r="P219" s="591"/>
      <c r="Q219" s="591"/>
      <c r="R219" s="591"/>
      <c r="S219" s="591"/>
      <c r="T219" s="195"/>
      <c r="U219" s="195"/>
      <c r="V219" s="195"/>
      <c r="W219" s="195"/>
      <c r="X219" s="193"/>
      <c r="Y219" s="193"/>
      <c r="Z219" s="193"/>
      <c r="AA219" s="193"/>
      <c r="AB219" s="193"/>
      <c r="AC219" s="193"/>
      <c r="AD219" s="193"/>
      <c r="AE219" s="193"/>
      <c r="AF219" s="193"/>
      <c r="AG219" s="193"/>
      <c r="AH219" s="193"/>
      <c r="AI219" s="193"/>
    </row>
    <row r="220" spans="1:35" ht="12" customHeight="1" x14ac:dyDescent="0.35">
      <c r="A220" s="206"/>
      <c r="B220" s="206"/>
      <c r="C220" s="206"/>
      <c r="D220" s="206"/>
      <c r="E220" s="206"/>
      <c r="F220" s="206"/>
      <c r="G220" s="206"/>
      <c r="H220" s="206"/>
      <c r="I220" s="206"/>
      <c r="J220" s="206"/>
      <c r="K220" s="206"/>
      <c r="L220" s="206"/>
      <c r="M220" s="206"/>
      <c r="N220" s="206"/>
      <c r="O220" s="206"/>
      <c r="P220" s="206"/>
      <c r="Q220" s="206"/>
      <c r="R220" s="206"/>
      <c r="S220" s="206"/>
      <c r="T220" s="195"/>
      <c r="U220" s="195"/>
      <c r="V220" s="195"/>
      <c r="W220" s="195"/>
      <c r="X220" s="193"/>
      <c r="Y220" s="193"/>
      <c r="Z220" s="193"/>
      <c r="AA220" s="193"/>
      <c r="AB220" s="193"/>
      <c r="AC220" s="193"/>
      <c r="AD220" s="193"/>
      <c r="AE220" s="193"/>
      <c r="AF220" s="193"/>
      <c r="AG220" s="193"/>
      <c r="AH220" s="193"/>
      <c r="AI220" s="193"/>
    </row>
    <row r="221" spans="1:35" ht="15.6" x14ac:dyDescent="0.3">
      <c r="A221" s="205" t="s">
        <v>426</v>
      </c>
      <c r="B221" s="205"/>
      <c r="C221" s="205"/>
      <c r="D221" s="592">
        <f>'Attendance Report Form'!$AD$10</f>
        <v>46023</v>
      </c>
      <c r="E221" s="592"/>
      <c r="F221" s="592"/>
      <c r="G221" s="592"/>
      <c r="H221" s="592"/>
      <c r="I221" s="592"/>
      <c r="J221" s="196"/>
      <c r="K221" s="196"/>
      <c r="L221" s="196"/>
      <c r="M221" s="196"/>
      <c r="N221" s="196"/>
      <c r="O221" s="593" t="s">
        <v>553</v>
      </c>
      <c r="P221" s="593"/>
      <c r="Q221" s="205">
        <f>'Attendance Report Form'!$AD$9</f>
        <v>0</v>
      </c>
      <c r="R221" s="205"/>
      <c r="S221" s="205"/>
    </row>
    <row r="222" spans="1:35" ht="15.6" x14ac:dyDescent="0.3">
      <c r="J222" s="205"/>
      <c r="K222" s="205"/>
      <c r="O222" s="593" t="s">
        <v>510</v>
      </c>
      <c r="P222" s="593"/>
      <c r="Q222" s="205">
        <f>'Attendance Report Form'!$AI$9</f>
        <v>0</v>
      </c>
    </row>
    <row r="223" spans="1:35" ht="15.6" x14ac:dyDescent="0.3">
      <c r="A223" s="205" t="s">
        <v>428</v>
      </c>
      <c r="B223" s="205">
        <f>'Attendance Report Form'!$C$9</f>
        <v>0</v>
      </c>
      <c r="C223" s="205"/>
      <c r="D223" s="205"/>
      <c r="E223" s="205"/>
      <c r="F223" s="205"/>
      <c r="G223" s="205"/>
      <c r="H223" s="205"/>
      <c r="I223" s="205"/>
      <c r="J223" s="205"/>
      <c r="K223" s="205"/>
      <c r="L223" s="205"/>
      <c r="M223" s="205"/>
      <c r="N223" s="205"/>
      <c r="O223" s="205"/>
      <c r="P223" s="205"/>
      <c r="Q223" s="197"/>
      <c r="R223" s="197"/>
      <c r="S223" s="197"/>
      <c r="T223" s="194"/>
    </row>
    <row r="224" spans="1:35" ht="16.2" thickBot="1" x14ac:dyDescent="0.35">
      <c r="A224" s="205" t="s">
        <v>427</v>
      </c>
      <c r="B224" s="205">
        <f>IF('Attendance Report Form'!$AD$11 &lt;&gt; "", 'Attendance Report Form'!$AD$11, "")</f>
        <v>0</v>
      </c>
      <c r="C224" s="205"/>
      <c r="D224" s="205"/>
      <c r="E224" s="205"/>
      <c r="F224" s="205"/>
      <c r="G224" s="205"/>
      <c r="H224" s="205"/>
      <c r="I224" s="205"/>
      <c r="J224" s="205"/>
      <c r="K224" s="205"/>
      <c r="L224" s="205"/>
      <c r="M224" s="205"/>
      <c r="N224" s="205"/>
      <c r="O224" s="205"/>
      <c r="P224" s="205"/>
      <c r="Q224" s="197"/>
      <c r="R224" s="197"/>
      <c r="S224" s="197"/>
      <c r="T224" s="194"/>
    </row>
    <row r="225" spans="1:19" ht="16.2" thickBot="1" x14ac:dyDescent="0.35">
      <c r="A225" s="196"/>
      <c r="B225" s="196"/>
      <c r="C225" s="196"/>
      <c r="D225" s="196"/>
      <c r="E225" s="196"/>
      <c r="F225" s="196"/>
      <c r="G225" s="196"/>
      <c r="H225" s="196"/>
      <c r="I225" s="196"/>
      <c r="J225" s="588" t="s">
        <v>407</v>
      </c>
      <c r="K225" s="589"/>
      <c r="L225" s="589"/>
      <c r="M225" s="589"/>
      <c r="N225" s="589"/>
      <c r="O225" s="589"/>
      <c r="P225" s="589"/>
      <c r="Q225" s="589"/>
      <c r="R225" s="589"/>
      <c r="S225" s="590"/>
    </row>
    <row r="226" spans="1:19" ht="31.2" x14ac:dyDescent="0.3">
      <c r="A226" s="198" t="s">
        <v>400</v>
      </c>
      <c r="B226" s="294" t="s">
        <v>399</v>
      </c>
      <c r="C226" s="198" t="s">
        <v>579</v>
      </c>
      <c r="D226" s="198" t="s">
        <v>2</v>
      </c>
      <c r="E226" s="198" t="s">
        <v>145</v>
      </c>
      <c r="F226" s="198" t="s">
        <v>453</v>
      </c>
      <c r="G226" s="198" t="s">
        <v>418</v>
      </c>
      <c r="H226" s="198" t="s">
        <v>152</v>
      </c>
      <c r="I226" s="284" t="s">
        <v>401</v>
      </c>
      <c r="J226" s="199" t="s">
        <v>412</v>
      </c>
      <c r="K226" s="200" t="s">
        <v>413</v>
      </c>
      <c r="L226" s="201" t="s">
        <v>414</v>
      </c>
      <c r="M226" s="200" t="s">
        <v>402</v>
      </c>
      <c r="N226" s="201" t="s">
        <v>403</v>
      </c>
      <c r="O226" s="208" t="s">
        <v>417</v>
      </c>
      <c r="P226" s="209" t="s">
        <v>404</v>
      </c>
      <c r="Q226" s="295" t="s">
        <v>411</v>
      </c>
      <c r="R226" s="208" t="s">
        <v>405</v>
      </c>
      <c r="S226" s="209" t="s">
        <v>368</v>
      </c>
    </row>
    <row r="227" spans="1:19" ht="33" customHeight="1" x14ac:dyDescent="0.3">
      <c r="A227" s="312" t="str" cm="1">
        <f t="array" ref="A227">IFERROR(INDEX('Attendance Report Form'!$B$16:$B$287,SMALL(IF(ISNUMBER(SEARCH("C",'Attendance Report Form'!$C$16:$C$287)),ROW('Attendance Report Form'!$B$16:$B$287)-ROW('Attendance Report Form'!$B$16)+1),ROW(A91))),"")</f>
        <v/>
      </c>
      <c r="B227" s="313"/>
      <c r="C227" s="312" t="str" cm="1">
        <f t="array" ref="C227">IFERROR(
  INDEX('Attendance Report Form'!$D$16:$D$287,
    SMALL(
      IF(ISNUMBER(SEARCH("C",'Attendance Report Form'!$C$16:$C$287)),
         ROW('Attendance Report Form'!$C$16:$C$287)-ROW('Attendance Report Form'!$C$16)+1),
      ROW(A91)
    )
  ),
"")</f>
        <v/>
      </c>
      <c r="D227" s="312" t="str" cm="1">
        <f t="array" ref="D227">IF(A227="","",
  COUNTIF(
    INDEX('Attendance Report Form'!$E$16:$AI$287,
      SMALL(
        IF(ISNUMBER(SEARCH("C",'Attendance Report Form'!$C$16:$C$287)),
           ROW('Attendance Report Form'!$C$16:$C$287)-ROW('Attendance Report Form'!$C$16)+1),
        ROW(A91)
      ),
    0),
  "F")
)</f>
        <v/>
      </c>
      <c r="E227" s="312" t="str" cm="1">
        <f t="array" ref="E227">IF(A227="","",
  COUNTIF(
    INDEX('Attendance Report Form'!$E$16:$AI$287,
      SMALL(
        IF(ISNUMBER(SEARCH("C",'Attendance Report Form'!$C$16:$C$287)),
           ROW('Attendance Report Form'!$C$16:$C$287)-ROW('Attendance Report Form'!$C$16)+1),
        ROW(A91)
      ),
    0),
  "P")
)</f>
        <v/>
      </c>
      <c r="F227" s="312" t="str" cm="1">
        <f t="array" ref="F227">IF(A227="","",
  COUNTIF(
    INDEX('Attendance Report Form'!$E$16:$AI$287,
      SMALL(
        IF(ISNUMBER(SEARCH("C",'Attendance Report Form'!$C$16:$C$287)),
           ROW('Attendance Report Form'!$C$16:$C$287)-ROW('Attendance Report Form'!$C$16)+1),
        ROW(A91)
      ),
    0),
  "FP")
)</f>
        <v/>
      </c>
      <c r="G227" s="312" t="str" cm="1">
        <f t="array" ref="G227">IF(A227="","",
  COUNTIF(
    INDEX('Attendance Report Form'!$E$16:$AI$287,
      SMALL(
        IF(ISNUMBER(SEARCH("C",'Attendance Report Form'!$C$16:$C$287)),
           ROW('Attendance Report Form'!$C$16:$C$287)-ROW('Attendance Report Form'!$C$16)+1),
        ROW(A91)
      ),
    0),
  "SI")
)</f>
        <v/>
      </c>
      <c r="H227" s="312" t="str" cm="1">
        <f t="array" ref="H227">IF(A227="","",
  COUNTIF(
    INDEX('Attendance Report Form'!$E$16:$AI$287,
      SMALL(
        IF(ISNUMBER(SEARCH("C",'Attendance Report Form'!$C$16:$C$287)),
           ROW('Attendance Report Form'!$C$16:$C$287)-ROW('Attendance Report Form'!$C$16)+1),
        ROW(A91)
      ),
    0),
  "N")
)</f>
        <v/>
      </c>
      <c r="I227" s="309"/>
      <c r="J227" s="298"/>
      <c r="K227" s="299"/>
      <c r="L227" s="299"/>
      <c r="M227" s="299"/>
      <c r="N227" s="299"/>
      <c r="O227" s="300"/>
      <c r="P227" s="301"/>
      <c r="Q227" s="302"/>
      <c r="R227" s="300"/>
      <c r="S227" s="303"/>
    </row>
    <row r="228" spans="1:19" ht="33" customHeight="1" x14ac:dyDescent="0.3">
      <c r="A228" s="312" t="str" cm="1">
        <f t="array" ref="A228">IFERROR(INDEX('Attendance Report Form'!$B$16:$B$287,SMALL(IF(ISNUMBER(SEARCH("C",'Attendance Report Form'!$C$16:$C$287)),ROW('Attendance Report Form'!$B$16:$B$287)-ROW('Attendance Report Form'!$B$16)+1),ROW(A92))),"")</f>
        <v/>
      </c>
      <c r="B228" s="313"/>
      <c r="C228" s="312" t="str" cm="1">
        <f t="array" ref="C228">IFERROR(
  INDEX('Attendance Report Form'!$D$16:$D$287,
    SMALL(
      IF(ISNUMBER(SEARCH("C",'Attendance Report Form'!$C$16:$C$287)),
         ROW('Attendance Report Form'!$C$16:$C$287)-ROW('Attendance Report Form'!$C$16)+1),
      ROW(A92)
    )
  ),
"")</f>
        <v/>
      </c>
      <c r="D228" s="312" t="str" cm="1">
        <f t="array" ref="D228">IF(A228="","",
  COUNTIF(
    INDEX('Attendance Report Form'!$E$16:$AI$287,
      SMALL(
        IF(ISNUMBER(SEARCH("C",'Attendance Report Form'!$C$16:$C$287)),
           ROW('Attendance Report Form'!$C$16:$C$287)-ROW('Attendance Report Form'!$C$16)+1),
        ROW(A92)
      ),
    0),
  "F")
)</f>
        <v/>
      </c>
      <c r="E228" s="312" t="str" cm="1">
        <f t="array" ref="E228">IF(A228="","",
  COUNTIF(
    INDEX('Attendance Report Form'!$E$16:$AI$287,
      SMALL(
        IF(ISNUMBER(SEARCH("C",'Attendance Report Form'!$C$16:$C$287)),
           ROW('Attendance Report Form'!$C$16:$C$287)-ROW('Attendance Report Form'!$C$16)+1),
        ROW(A92)
      ),
    0),
  "P")
)</f>
        <v/>
      </c>
      <c r="F228" s="312" t="str" cm="1">
        <f t="array" ref="F228">IF(A228="","",
  COUNTIF(
    INDEX('Attendance Report Form'!$E$16:$AI$287,
      SMALL(
        IF(ISNUMBER(SEARCH("C",'Attendance Report Form'!$C$16:$C$287)),
           ROW('Attendance Report Form'!$C$16:$C$287)-ROW('Attendance Report Form'!$C$16)+1),
        ROW(A92)
      ),
    0),
  "FP")
)</f>
        <v/>
      </c>
      <c r="G228" s="312" t="str" cm="1">
        <f t="array" ref="G228">IF(A228="","",
  COUNTIF(
    INDEX('Attendance Report Form'!$E$16:$AI$287,
      SMALL(
        IF(ISNUMBER(SEARCH("C",'Attendance Report Form'!$C$16:$C$287)),
           ROW('Attendance Report Form'!$C$16:$C$287)-ROW('Attendance Report Form'!$C$16)+1),
        ROW(A92)
      ),
    0),
  "SI")
)</f>
        <v/>
      </c>
      <c r="H228" s="312" t="str" cm="1">
        <f t="array" ref="H228">IF(A228="","",
  COUNTIF(
    INDEX('Attendance Report Form'!$E$16:$AI$287,
      SMALL(
        IF(ISNUMBER(SEARCH("C",'Attendance Report Form'!$C$16:$C$287)),
           ROW('Attendance Report Form'!$C$16:$C$287)-ROW('Attendance Report Form'!$C$16)+1),
        ROW(A92)
      ),
    0),
  "N")
)</f>
        <v/>
      </c>
      <c r="I228" s="309"/>
      <c r="J228" s="298"/>
      <c r="K228" s="299"/>
      <c r="L228" s="299"/>
      <c r="M228" s="299"/>
      <c r="N228" s="299"/>
      <c r="O228" s="300"/>
      <c r="P228" s="301"/>
      <c r="Q228" s="302"/>
      <c r="R228" s="300"/>
      <c r="S228" s="303"/>
    </row>
    <row r="229" spans="1:19" ht="33" customHeight="1" x14ac:dyDescent="0.3">
      <c r="A229" s="312" t="str" cm="1">
        <f t="array" ref="A229">IFERROR(INDEX('Attendance Report Form'!$B$16:$B$287,SMALL(IF(ISNUMBER(SEARCH("C",'Attendance Report Form'!$C$16:$C$287)),ROW('Attendance Report Form'!$B$16:$B$287)-ROW('Attendance Report Form'!$B$16)+1),ROW(A93))),"")</f>
        <v/>
      </c>
      <c r="B229" s="313"/>
      <c r="C229" s="312" t="str" cm="1">
        <f t="array" ref="C229">IFERROR(
  INDEX('Attendance Report Form'!$D$16:$D$287,
    SMALL(
      IF(ISNUMBER(SEARCH("C",'Attendance Report Form'!$C$16:$C$287)),
         ROW('Attendance Report Form'!$C$16:$C$287)-ROW('Attendance Report Form'!$C$16)+1),
      ROW(A93)
    )
  ),
"")</f>
        <v/>
      </c>
      <c r="D229" s="312" t="str" cm="1">
        <f t="array" ref="D229">IF(A229="","",
  COUNTIF(
    INDEX('Attendance Report Form'!$E$16:$AI$287,
      SMALL(
        IF(ISNUMBER(SEARCH("C",'Attendance Report Form'!$C$16:$C$287)),
           ROW('Attendance Report Form'!$C$16:$C$287)-ROW('Attendance Report Form'!$C$16)+1),
        ROW(A93)
      ),
    0),
  "F")
)</f>
        <v/>
      </c>
      <c r="E229" s="312" t="str" cm="1">
        <f t="array" ref="E229">IF(A229="","",
  COUNTIF(
    INDEX('Attendance Report Form'!$E$16:$AI$287,
      SMALL(
        IF(ISNUMBER(SEARCH("C",'Attendance Report Form'!$C$16:$C$287)),
           ROW('Attendance Report Form'!$C$16:$C$287)-ROW('Attendance Report Form'!$C$16)+1),
        ROW(A93)
      ),
    0),
  "P")
)</f>
        <v/>
      </c>
      <c r="F229" s="312" t="str" cm="1">
        <f t="array" ref="F229">IF(A229="","",
  COUNTIF(
    INDEX('Attendance Report Form'!$E$16:$AI$287,
      SMALL(
        IF(ISNUMBER(SEARCH("C",'Attendance Report Form'!$C$16:$C$287)),
           ROW('Attendance Report Form'!$C$16:$C$287)-ROW('Attendance Report Form'!$C$16)+1),
        ROW(A93)
      ),
    0),
  "FP")
)</f>
        <v/>
      </c>
      <c r="G229" s="312" t="str" cm="1">
        <f t="array" ref="G229">IF(A229="","",
  COUNTIF(
    INDEX('Attendance Report Form'!$E$16:$AI$287,
      SMALL(
        IF(ISNUMBER(SEARCH("C",'Attendance Report Form'!$C$16:$C$287)),
           ROW('Attendance Report Form'!$C$16:$C$287)-ROW('Attendance Report Form'!$C$16)+1),
        ROW(A93)
      ),
    0),
  "SI")
)</f>
        <v/>
      </c>
      <c r="H229" s="312" t="str" cm="1">
        <f t="array" ref="H229">IF(A229="","",
  COUNTIF(
    INDEX('Attendance Report Form'!$E$16:$AI$287,
      SMALL(
        IF(ISNUMBER(SEARCH("C",'Attendance Report Form'!$C$16:$C$287)),
           ROW('Attendance Report Form'!$C$16:$C$287)-ROW('Attendance Report Form'!$C$16)+1),
        ROW(A93)
      ),
    0),
  "N")
)</f>
        <v/>
      </c>
      <c r="I229" s="309"/>
      <c r="J229" s="298"/>
      <c r="K229" s="299"/>
      <c r="L229" s="299"/>
      <c r="M229" s="299"/>
      <c r="N229" s="299"/>
      <c r="O229" s="300"/>
      <c r="P229" s="301"/>
      <c r="Q229" s="302"/>
      <c r="R229" s="300"/>
      <c r="S229" s="303"/>
    </row>
    <row r="230" spans="1:19" ht="33" customHeight="1" x14ac:dyDescent="0.3">
      <c r="A230" s="312" t="str" cm="1">
        <f t="array" ref="A230">IFERROR(INDEX('Attendance Report Form'!$B$16:$B$287,SMALL(IF(ISNUMBER(SEARCH("C",'Attendance Report Form'!$C$16:$C$287)),ROW('Attendance Report Form'!$B$16:$B$287)-ROW('Attendance Report Form'!$B$16)+1),ROW(A94))),"")</f>
        <v/>
      </c>
      <c r="B230" s="313"/>
      <c r="C230" s="312" t="str" cm="1">
        <f t="array" ref="C230">IFERROR(
  INDEX('Attendance Report Form'!$D$16:$D$287,
    SMALL(
      IF(ISNUMBER(SEARCH("C",'Attendance Report Form'!$C$16:$C$287)),
         ROW('Attendance Report Form'!$C$16:$C$287)-ROW('Attendance Report Form'!$C$16)+1),
      ROW(A94)
    )
  ),
"")</f>
        <v/>
      </c>
      <c r="D230" s="312" t="str" cm="1">
        <f t="array" ref="D230">IF(A230="","",
  COUNTIF(
    INDEX('Attendance Report Form'!$E$16:$AI$287,
      SMALL(
        IF(ISNUMBER(SEARCH("C",'Attendance Report Form'!$C$16:$C$287)),
           ROW('Attendance Report Form'!$C$16:$C$287)-ROW('Attendance Report Form'!$C$16)+1),
        ROW(A94)
      ),
    0),
  "F")
)</f>
        <v/>
      </c>
      <c r="E230" s="312" t="str" cm="1">
        <f t="array" ref="E230">IF(A230="","",
  COUNTIF(
    INDEX('Attendance Report Form'!$E$16:$AI$287,
      SMALL(
        IF(ISNUMBER(SEARCH("C",'Attendance Report Form'!$C$16:$C$287)),
           ROW('Attendance Report Form'!$C$16:$C$287)-ROW('Attendance Report Form'!$C$16)+1),
        ROW(A94)
      ),
    0),
  "P")
)</f>
        <v/>
      </c>
      <c r="F230" s="312" t="str" cm="1">
        <f t="array" ref="F230">IF(A230="","",
  COUNTIF(
    INDEX('Attendance Report Form'!$E$16:$AI$287,
      SMALL(
        IF(ISNUMBER(SEARCH("C",'Attendance Report Form'!$C$16:$C$287)),
           ROW('Attendance Report Form'!$C$16:$C$287)-ROW('Attendance Report Form'!$C$16)+1),
        ROW(A94)
      ),
    0),
  "FP")
)</f>
        <v/>
      </c>
      <c r="G230" s="312" t="str" cm="1">
        <f t="array" ref="G230">IF(A230="","",
  COUNTIF(
    INDEX('Attendance Report Form'!$E$16:$AI$287,
      SMALL(
        IF(ISNUMBER(SEARCH("C",'Attendance Report Form'!$C$16:$C$287)),
           ROW('Attendance Report Form'!$C$16:$C$287)-ROW('Attendance Report Form'!$C$16)+1),
        ROW(A94)
      ),
    0),
  "SI")
)</f>
        <v/>
      </c>
      <c r="H230" s="312" t="str" cm="1">
        <f t="array" ref="H230">IF(A230="","",
  COUNTIF(
    INDEX('Attendance Report Form'!$E$16:$AI$287,
      SMALL(
        IF(ISNUMBER(SEARCH("C",'Attendance Report Form'!$C$16:$C$287)),
           ROW('Attendance Report Form'!$C$16:$C$287)-ROW('Attendance Report Form'!$C$16)+1),
        ROW(A94)
      ),
    0),
  "N")
)</f>
        <v/>
      </c>
      <c r="I230" s="309"/>
      <c r="J230" s="298"/>
      <c r="K230" s="299"/>
      <c r="L230" s="299"/>
      <c r="M230" s="299"/>
      <c r="N230" s="299"/>
      <c r="O230" s="300"/>
      <c r="P230" s="301"/>
      <c r="Q230" s="302"/>
      <c r="R230" s="300"/>
      <c r="S230" s="303"/>
    </row>
    <row r="231" spans="1:19" ht="33" customHeight="1" x14ac:dyDescent="0.3">
      <c r="A231" s="312" t="str" cm="1">
        <f t="array" ref="A231">IFERROR(INDEX('Attendance Report Form'!$B$16:$B$287,SMALL(IF(ISNUMBER(SEARCH("C",'Attendance Report Form'!$C$16:$C$287)),ROW('Attendance Report Form'!$B$16:$B$287)-ROW('Attendance Report Form'!$B$16)+1),ROW(A95))),"")</f>
        <v/>
      </c>
      <c r="B231" s="313"/>
      <c r="C231" s="312" t="str" cm="1">
        <f t="array" ref="C231">IFERROR(
  INDEX('Attendance Report Form'!$D$16:$D$287,
    SMALL(
      IF(ISNUMBER(SEARCH("C",'Attendance Report Form'!$C$16:$C$287)),
         ROW('Attendance Report Form'!$C$16:$C$287)-ROW('Attendance Report Form'!$C$16)+1),
      ROW(A95)
    )
  ),
"")</f>
        <v/>
      </c>
      <c r="D231" s="312" t="str" cm="1">
        <f t="array" ref="D231">IF(A231="","",
  COUNTIF(
    INDEX('Attendance Report Form'!$E$16:$AI$287,
      SMALL(
        IF(ISNUMBER(SEARCH("C",'Attendance Report Form'!$C$16:$C$287)),
           ROW('Attendance Report Form'!$C$16:$C$287)-ROW('Attendance Report Form'!$C$16)+1),
        ROW(A95)
      ),
    0),
  "F")
)</f>
        <v/>
      </c>
      <c r="E231" s="312" t="str" cm="1">
        <f t="array" ref="E231">IF(A231="","",
  COUNTIF(
    INDEX('Attendance Report Form'!$E$16:$AI$287,
      SMALL(
        IF(ISNUMBER(SEARCH("C",'Attendance Report Form'!$C$16:$C$287)),
           ROW('Attendance Report Form'!$C$16:$C$287)-ROW('Attendance Report Form'!$C$16)+1),
        ROW(A95)
      ),
    0),
  "P")
)</f>
        <v/>
      </c>
      <c r="F231" s="312" t="str" cm="1">
        <f t="array" ref="F231">IF(A231="","",
  COUNTIF(
    INDEX('Attendance Report Form'!$E$16:$AI$287,
      SMALL(
        IF(ISNUMBER(SEARCH("C",'Attendance Report Form'!$C$16:$C$287)),
           ROW('Attendance Report Form'!$C$16:$C$287)-ROW('Attendance Report Form'!$C$16)+1),
        ROW(A95)
      ),
    0),
  "FP")
)</f>
        <v/>
      </c>
      <c r="G231" s="312" t="str" cm="1">
        <f t="array" ref="G231">IF(A231="","",
  COUNTIF(
    INDEX('Attendance Report Form'!$E$16:$AI$287,
      SMALL(
        IF(ISNUMBER(SEARCH("C",'Attendance Report Form'!$C$16:$C$287)),
           ROW('Attendance Report Form'!$C$16:$C$287)-ROW('Attendance Report Form'!$C$16)+1),
        ROW(A95)
      ),
    0),
  "SI")
)</f>
        <v/>
      </c>
      <c r="H231" s="312" t="str" cm="1">
        <f t="array" ref="H231">IF(A231="","",
  COUNTIF(
    INDEX('Attendance Report Form'!$E$16:$AI$287,
      SMALL(
        IF(ISNUMBER(SEARCH("C",'Attendance Report Form'!$C$16:$C$287)),
           ROW('Attendance Report Form'!$C$16:$C$287)-ROW('Attendance Report Form'!$C$16)+1),
        ROW(A95)
      ),
    0),
  "N")
)</f>
        <v/>
      </c>
      <c r="I231" s="309"/>
      <c r="J231" s="298"/>
      <c r="K231" s="299"/>
      <c r="L231" s="299"/>
      <c r="M231" s="299"/>
      <c r="N231" s="299"/>
      <c r="O231" s="300"/>
      <c r="P231" s="301"/>
      <c r="Q231" s="302"/>
      <c r="R231" s="300"/>
      <c r="S231" s="303"/>
    </row>
    <row r="232" spans="1:19" ht="33" customHeight="1" x14ac:dyDescent="0.3">
      <c r="A232" s="312" t="str" cm="1">
        <f t="array" ref="A232">IFERROR(INDEX('Attendance Report Form'!$B$16:$B$287,SMALL(IF(ISNUMBER(SEARCH("C",'Attendance Report Form'!$C$16:$C$287)),ROW('Attendance Report Form'!$B$16:$B$287)-ROW('Attendance Report Form'!$B$16)+1),ROW(A96))),"")</f>
        <v/>
      </c>
      <c r="B232" s="313"/>
      <c r="C232" s="312" t="str" cm="1">
        <f t="array" ref="C232">IFERROR(
  INDEX('Attendance Report Form'!$D$16:$D$287,
    SMALL(
      IF(ISNUMBER(SEARCH("C",'Attendance Report Form'!$C$16:$C$287)),
         ROW('Attendance Report Form'!$C$16:$C$287)-ROW('Attendance Report Form'!$C$16)+1),
      ROW(A96)
    )
  ),
"")</f>
        <v/>
      </c>
      <c r="D232" s="312" t="str" cm="1">
        <f t="array" ref="D232">IF(A232="","",
  COUNTIF(
    INDEX('Attendance Report Form'!$E$16:$AI$287,
      SMALL(
        IF(ISNUMBER(SEARCH("C",'Attendance Report Form'!$C$16:$C$287)),
           ROW('Attendance Report Form'!$C$16:$C$287)-ROW('Attendance Report Form'!$C$16)+1),
        ROW(A96)
      ),
    0),
  "F")
)</f>
        <v/>
      </c>
      <c r="E232" s="312" t="str" cm="1">
        <f t="array" ref="E232">IF(A232="","",
  COUNTIF(
    INDEX('Attendance Report Form'!$E$16:$AI$287,
      SMALL(
        IF(ISNUMBER(SEARCH("C",'Attendance Report Form'!$C$16:$C$287)),
           ROW('Attendance Report Form'!$C$16:$C$287)-ROW('Attendance Report Form'!$C$16)+1),
        ROW(A96)
      ),
    0),
  "P")
)</f>
        <v/>
      </c>
      <c r="F232" s="312" t="str" cm="1">
        <f t="array" ref="F232">IF(A232="","",
  COUNTIF(
    INDEX('Attendance Report Form'!$E$16:$AI$287,
      SMALL(
        IF(ISNUMBER(SEARCH("C",'Attendance Report Form'!$C$16:$C$287)),
           ROW('Attendance Report Form'!$C$16:$C$287)-ROW('Attendance Report Form'!$C$16)+1),
        ROW(A96)
      ),
    0),
  "FP")
)</f>
        <v/>
      </c>
      <c r="G232" s="312" t="str" cm="1">
        <f t="array" ref="G232">IF(A232="","",
  COUNTIF(
    INDEX('Attendance Report Form'!$E$16:$AI$287,
      SMALL(
        IF(ISNUMBER(SEARCH("C",'Attendance Report Form'!$C$16:$C$287)),
           ROW('Attendance Report Form'!$C$16:$C$287)-ROW('Attendance Report Form'!$C$16)+1),
        ROW(A96)
      ),
    0),
  "SI")
)</f>
        <v/>
      </c>
      <c r="H232" s="312" t="str" cm="1">
        <f t="array" ref="H232">IF(A232="","",
  COUNTIF(
    INDEX('Attendance Report Form'!$E$16:$AI$287,
      SMALL(
        IF(ISNUMBER(SEARCH("C",'Attendance Report Form'!$C$16:$C$287)),
           ROW('Attendance Report Form'!$C$16:$C$287)-ROW('Attendance Report Form'!$C$16)+1),
        ROW(A96)
      ),
    0),
  "N")
)</f>
        <v/>
      </c>
      <c r="I232" s="309"/>
      <c r="J232" s="298"/>
      <c r="K232" s="299"/>
      <c r="L232" s="299"/>
      <c r="M232" s="299"/>
      <c r="N232" s="299"/>
      <c r="O232" s="300"/>
      <c r="P232" s="301"/>
      <c r="Q232" s="302"/>
      <c r="R232" s="300"/>
      <c r="S232" s="303"/>
    </row>
    <row r="233" spans="1:19" ht="33" customHeight="1" x14ac:dyDescent="0.3">
      <c r="A233" s="312" t="str" cm="1">
        <f t="array" ref="A233">IFERROR(INDEX('Attendance Report Form'!$B$16:$B$287,SMALL(IF(ISNUMBER(SEARCH("C",'Attendance Report Form'!$C$16:$C$287)),ROW('Attendance Report Form'!$B$16:$B$287)-ROW('Attendance Report Form'!$B$16)+1),ROW(A97))),"")</f>
        <v/>
      </c>
      <c r="B233" s="313"/>
      <c r="C233" s="312" t="str" cm="1">
        <f t="array" ref="C233">IFERROR(
  INDEX('Attendance Report Form'!$D$16:$D$287,
    SMALL(
      IF(ISNUMBER(SEARCH("C",'Attendance Report Form'!$C$16:$C$287)),
         ROW('Attendance Report Form'!$C$16:$C$287)-ROW('Attendance Report Form'!$C$16)+1),
      ROW(A97)
    )
  ),
"")</f>
        <v/>
      </c>
      <c r="D233" s="312" t="str" cm="1">
        <f t="array" ref="D233">IF(A233="","",
  COUNTIF(
    INDEX('Attendance Report Form'!$E$16:$AI$287,
      SMALL(
        IF(ISNUMBER(SEARCH("C",'Attendance Report Form'!$C$16:$C$287)),
           ROW('Attendance Report Form'!$C$16:$C$287)-ROW('Attendance Report Form'!$C$16)+1),
        ROW(A97)
      ),
    0),
  "F")
)</f>
        <v/>
      </c>
      <c r="E233" s="312" t="str" cm="1">
        <f t="array" ref="E233">IF(A233="","",
  COUNTIF(
    INDEX('Attendance Report Form'!$E$16:$AI$287,
      SMALL(
        IF(ISNUMBER(SEARCH("C",'Attendance Report Form'!$C$16:$C$287)),
           ROW('Attendance Report Form'!$C$16:$C$287)-ROW('Attendance Report Form'!$C$16)+1),
        ROW(A97)
      ),
    0),
  "P")
)</f>
        <v/>
      </c>
      <c r="F233" s="312" t="str" cm="1">
        <f t="array" ref="F233">IF(A233="","",
  COUNTIF(
    INDEX('Attendance Report Form'!$E$16:$AI$287,
      SMALL(
        IF(ISNUMBER(SEARCH("C",'Attendance Report Form'!$C$16:$C$287)),
           ROW('Attendance Report Form'!$C$16:$C$287)-ROW('Attendance Report Form'!$C$16)+1),
        ROW(A97)
      ),
    0),
  "FP")
)</f>
        <v/>
      </c>
      <c r="G233" s="312" t="str" cm="1">
        <f t="array" ref="G233">IF(A233="","",
  COUNTIF(
    INDEX('Attendance Report Form'!$E$16:$AI$287,
      SMALL(
        IF(ISNUMBER(SEARCH("C",'Attendance Report Form'!$C$16:$C$287)),
           ROW('Attendance Report Form'!$C$16:$C$287)-ROW('Attendance Report Form'!$C$16)+1),
        ROW(A97)
      ),
    0),
  "SI")
)</f>
        <v/>
      </c>
      <c r="H233" s="312" t="str" cm="1">
        <f t="array" ref="H233">IF(A233="","",
  COUNTIF(
    INDEX('Attendance Report Form'!$E$16:$AI$287,
      SMALL(
        IF(ISNUMBER(SEARCH("C",'Attendance Report Form'!$C$16:$C$287)),
           ROW('Attendance Report Form'!$C$16:$C$287)-ROW('Attendance Report Form'!$C$16)+1),
        ROW(A97)
      ),
    0),
  "N")
)</f>
        <v/>
      </c>
      <c r="I233" s="309"/>
      <c r="J233" s="298"/>
      <c r="K233" s="299"/>
      <c r="L233" s="299"/>
      <c r="M233" s="299"/>
      <c r="N233" s="299"/>
      <c r="O233" s="300"/>
      <c r="P233" s="301"/>
      <c r="Q233" s="302"/>
      <c r="R233" s="300"/>
      <c r="S233" s="303"/>
    </row>
    <row r="234" spans="1:19" ht="33" customHeight="1" x14ac:dyDescent="0.3">
      <c r="A234" s="312" t="str" cm="1">
        <f t="array" ref="A234">IFERROR(INDEX('Attendance Report Form'!$B$16:$B$287,SMALL(IF(ISNUMBER(SEARCH("C",'Attendance Report Form'!$C$16:$C$287)),ROW('Attendance Report Form'!$B$16:$B$287)-ROW('Attendance Report Form'!$B$16)+1),ROW(A98))),"")</f>
        <v/>
      </c>
      <c r="B234" s="313"/>
      <c r="C234" s="312" t="str" cm="1">
        <f t="array" ref="C234">IFERROR(
  INDEX('Attendance Report Form'!$D$16:$D$287,
    SMALL(
      IF(ISNUMBER(SEARCH("C",'Attendance Report Form'!$C$16:$C$287)),
         ROW('Attendance Report Form'!$C$16:$C$287)-ROW('Attendance Report Form'!$C$16)+1),
      ROW(A98)
    )
  ),
"")</f>
        <v/>
      </c>
      <c r="D234" s="312" t="str" cm="1">
        <f t="array" ref="D234">IF(A234="","",
  COUNTIF(
    INDEX('Attendance Report Form'!$E$16:$AI$287,
      SMALL(
        IF(ISNUMBER(SEARCH("C",'Attendance Report Form'!$C$16:$C$287)),
           ROW('Attendance Report Form'!$C$16:$C$287)-ROW('Attendance Report Form'!$C$16)+1),
        ROW(A98)
      ),
    0),
  "F")
)</f>
        <v/>
      </c>
      <c r="E234" s="312" t="str" cm="1">
        <f t="array" ref="E234">IF(A234="","",
  COUNTIF(
    INDEX('Attendance Report Form'!$E$16:$AI$287,
      SMALL(
        IF(ISNUMBER(SEARCH("C",'Attendance Report Form'!$C$16:$C$287)),
           ROW('Attendance Report Form'!$C$16:$C$287)-ROW('Attendance Report Form'!$C$16)+1),
        ROW(A98)
      ),
    0),
  "P")
)</f>
        <v/>
      </c>
      <c r="F234" s="312" t="str" cm="1">
        <f t="array" ref="F234">IF(A234="","",
  COUNTIF(
    INDEX('Attendance Report Form'!$E$16:$AI$287,
      SMALL(
        IF(ISNUMBER(SEARCH("C",'Attendance Report Form'!$C$16:$C$287)),
           ROW('Attendance Report Form'!$C$16:$C$287)-ROW('Attendance Report Form'!$C$16)+1),
        ROW(A98)
      ),
    0),
  "FP")
)</f>
        <v/>
      </c>
      <c r="G234" s="312" t="str" cm="1">
        <f t="array" ref="G234">IF(A234="","",
  COUNTIF(
    INDEX('Attendance Report Form'!$E$16:$AI$287,
      SMALL(
        IF(ISNUMBER(SEARCH("C",'Attendance Report Form'!$C$16:$C$287)),
           ROW('Attendance Report Form'!$C$16:$C$287)-ROW('Attendance Report Form'!$C$16)+1),
        ROW(A98)
      ),
    0),
  "SI")
)</f>
        <v/>
      </c>
      <c r="H234" s="312" t="str" cm="1">
        <f t="array" ref="H234">IF(A234="","",
  COUNTIF(
    INDEX('Attendance Report Form'!$E$16:$AI$287,
      SMALL(
        IF(ISNUMBER(SEARCH("C",'Attendance Report Form'!$C$16:$C$287)),
           ROW('Attendance Report Form'!$C$16:$C$287)-ROW('Attendance Report Form'!$C$16)+1),
        ROW(A98)
      ),
    0),
  "N")
)</f>
        <v/>
      </c>
      <c r="I234" s="309"/>
      <c r="J234" s="298"/>
      <c r="K234" s="299"/>
      <c r="L234" s="299"/>
      <c r="M234" s="299"/>
      <c r="N234" s="299"/>
      <c r="O234" s="300"/>
      <c r="P234" s="301"/>
      <c r="Q234" s="302"/>
      <c r="R234" s="300"/>
      <c r="S234" s="303"/>
    </row>
    <row r="235" spans="1:19" ht="33" customHeight="1" x14ac:dyDescent="0.3">
      <c r="A235" s="312" t="str" cm="1">
        <f t="array" ref="A235">IFERROR(INDEX('Attendance Report Form'!$B$16:$B$287,SMALL(IF(ISNUMBER(SEARCH("C",'Attendance Report Form'!$C$16:$C$287)),ROW('Attendance Report Form'!$B$16:$B$287)-ROW('Attendance Report Form'!$B$16)+1),ROW(A99))),"")</f>
        <v/>
      </c>
      <c r="B235" s="313"/>
      <c r="C235" s="312" t="str" cm="1">
        <f t="array" ref="C235">IFERROR(
  INDEX('Attendance Report Form'!$D$16:$D$287,
    SMALL(
      IF(ISNUMBER(SEARCH("C",'Attendance Report Form'!$C$16:$C$287)),
         ROW('Attendance Report Form'!$C$16:$C$287)-ROW('Attendance Report Form'!$C$16)+1),
      ROW(A99)
    )
  ),
"")</f>
        <v/>
      </c>
      <c r="D235" s="312" t="str" cm="1">
        <f t="array" ref="D235">IF(A235="","",
  COUNTIF(
    INDEX('Attendance Report Form'!$E$16:$AI$287,
      SMALL(
        IF(ISNUMBER(SEARCH("C",'Attendance Report Form'!$C$16:$C$287)),
           ROW('Attendance Report Form'!$C$16:$C$287)-ROW('Attendance Report Form'!$C$16)+1),
        ROW(A99)
      ),
    0),
  "F")
)</f>
        <v/>
      </c>
      <c r="E235" s="312" t="str" cm="1">
        <f t="array" ref="E235">IF(A235="","",
  COUNTIF(
    INDEX('Attendance Report Form'!$E$16:$AI$287,
      SMALL(
        IF(ISNUMBER(SEARCH("C",'Attendance Report Form'!$C$16:$C$287)),
           ROW('Attendance Report Form'!$C$16:$C$287)-ROW('Attendance Report Form'!$C$16)+1),
        ROW(A99)
      ),
    0),
  "P")
)</f>
        <v/>
      </c>
      <c r="F235" s="312" t="str" cm="1">
        <f t="array" ref="F235">IF(A235="","",
  COUNTIF(
    INDEX('Attendance Report Form'!$E$16:$AI$287,
      SMALL(
        IF(ISNUMBER(SEARCH("C",'Attendance Report Form'!$C$16:$C$287)),
           ROW('Attendance Report Form'!$C$16:$C$287)-ROW('Attendance Report Form'!$C$16)+1),
        ROW(A99)
      ),
    0),
  "FP")
)</f>
        <v/>
      </c>
      <c r="G235" s="312" t="str" cm="1">
        <f t="array" ref="G235">IF(A235="","",
  COUNTIF(
    INDEX('Attendance Report Form'!$E$16:$AI$287,
      SMALL(
        IF(ISNUMBER(SEARCH("C",'Attendance Report Form'!$C$16:$C$287)),
           ROW('Attendance Report Form'!$C$16:$C$287)-ROW('Attendance Report Form'!$C$16)+1),
        ROW(A99)
      ),
    0),
  "SI")
)</f>
        <v/>
      </c>
      <c r="H235" s="312" t="str" cm="1">
        <f t="array" ref="H235">IF(A235="","",
  COUNTIF(
    INDEX('Attendance Report Form'!$E$16:$AI$287,
      SMALL(
        IF(ISNUMBER(SEARCH("C",'Attendance Report Form'!$C$16:$C$287)),
           ROW('Attendance Report Form'!$C$16:$C$287)-ROW('Attendance Report Form'!$C$16)+1),
        ROW(A99)
      ),
    0),
  "N")
)</f>
        <v/>
      </c>
      <c r="I235" s="309"/>
      <c r="J235" s="298"/>
      <c r="K235" s="299"/>
      <c r="L235" s="299"/>
      <c r="M235" s="299"/>
      <c r="N235" s="299"/>
      <c r="O235" s="300"/>
      <c r="P235" s="301"/>
      <c r="Q235" s="302"/>
      <c r="R235" s="300"/>
      <c r="S235" s="303"/>
    </row>
    <row r="236" spans="1:19" ht="33" customHeight="1" x14ac:dyDescent="0.3">
      <c r="A236" s="312" t="str" cm="1">
        <f t="array" ref="A236">IFERROR(INDEX('Attendance Report Form'!$B$16:$B$287,SMALL(IF(ISNUMBER(SEARCH("C",'Attendance Report Form'!$C$16:$C$287)),ROW('Attendance Report Form'!$B$16:$B$287)-ROW('Attendance Report Form'!$B$16)+1),ROW(A100))),"")</f>
        <v/>
      </c>
      <c r="B236" s="313"/>
      <c r="C236" s="312" t="str" cm="1">
        <f t="array" ref="C236">IFERROR(
  INDEX('Attendance Report Form'!$D$16:$D$287,
    SMALL(
      IF(ISNUMBER(SEARCH("C",'Attendance Report Form'!$C$16:$C$287)),
         ROW('Attendance Report Form'!$C$16:$C$287)-ROW('Attendance Report Form'!$C$16)+1),
      ROW(A100)
    )
  ),
"")</f>
        <v/>
      </c>
      <c r="D236" s="312" t="str" cm="1">
        <f t="array" ref="D236">IF(A236="","",
  COUNTIF(
    INDEX('Attendance Report Form'!$E$16:$AI$287,
      SMALL(
        IF(ISNUMBER(SEARCH("C",'Attendance Report Form'!$C$16:$C$287)),
           ROW('Attendance Report Form'!$C$16:$C$287)-ROW('Attendance Report Form'!$C$16)+1),
        ROW(A100)
      ),
    0),
  "F")
)</f>
        <v/>
      </c>
      <c r="E236" s="312" t="str" cm="1">
        <f t="array" ref="E236">IF(A236="","",
  COUNTIF(
    INDEX('Attendance Report Form'!$E$16:$AI$287,
      SMALL(
        IF(ISNUMBER(SEARCH("C",'Attendance Report Form'!$C$16:$C$287)),
           ROW('Attendance Report Form'!$C$16:$C$287)-ROW('Attendance Report Form'!$C$16)+1),
        ROW(A100)
      ),
    0),
  "P")
)</f>
        <v/>
      </c>
      <c r="F236" s="312" t="str" cm="1">
        <f t="array" ref="F236">IF(A236="","",
  COUNTIF(
    INDEX('Attendance Report Form'!$E$16:$AI$287,
      SMALL(
        IF(ISNUMBER(SEARCH("C",'Attendance Report Form'!$C$16:$C$287)),
           ROW('Attendance Report Form'!$C$16:$C$287)-ROW('Attendance Report Form'!$C$16)+1),
        ROW(A100)
      ),
    0),
  "FP")
)</f>
        <v/>
      </c>
      <c r="G236" s="312" t="str" cm="1">
        <f t="array" ref="G236">IF(A236="","",
  COUNTIF(
    INDEX('Attendance Report Form'!$E$16:$AI$287,
      SMALL(
        IF(ISNUMBER(SEARCH("C",'Attendance Report Form'!$C$16:$C$287)),
           ROW('Attendance Report Form'!$C$16:$C$287)-ROW('Attendance Report Form'!$C$16)+1),
        ROW(A100)
      ),
    0),
  "SI")
)</f>
        <v/>
      </c>
      <c r="H236" s="312" t="str" cm="1">
        <f t="array" ref="H236">IF(A236="","",
  COUNTIF(
    INDEX('Attendance Report Form'!$E$16:$AI$287,
      SMALL(
        IF(ISNUMBER(SEARCH("C",'Attendance Report Form'!$C$16:$C$287)),
           ROW('Attendance Report Form'!$C$16:$C$287)-ROW('Attendance Report Form'!$C$16)+1),
        ROW(A100)
      ),
    0),
  "N")
)</f>
        <v/>
      </c>
      <c r="I236" s="309"/>
      <c r="J236" s="298"/>
      <c r="K236" s="299"/>
      <c r="L236" s="299"/>
      <c r="M236" s="299"/>
      <c r="N236" s="299"/>
      <c r="O236" s="300"/>
      <c r="P236" s="301"/>
      <c r="Q236" s="302"/>
      <c r="R236" s="300"/>
      <c r="S236" s="303"/>
    </row>
    <row r="237" spans="1:19" ht="33" customHeight="1" x14ac:dyDescent="0.3">
      <c r="A237" s="312" t="str" cm="1">
        <f t="array" ref="A237">IFERROR(INDEX('Attendance Report Form'!$B$16:$B$287,SMALL(IF(ISNUMBER(SEARCH("C",'Attendance Report Form'!$C$16:$C$287)),ROW('Attendance Report Form'!$B$16:$B$287)-ROW('Attendance Report Form'!$B$16)+1),ROW(A101))),"")</f>
        <v/>
      </c>
      <c r="B237" s="313"/>
      <c r="C237" s="312" t="str" cm="1">
        <f t="array" ref="C237">IFERROR(
  INDEX('Attendance Report Form'!$D$16:$D$287,
    SMALL(
      IF(ISNUMBER(SEARCH("C",'Attendance Report Form'!$C$16:$C$287)),
         ROW('Attendance Report Form'!$C$16:$C$287)-ROW('Attendance Report Form'!$C$16)+1),
      ROW(A101)
    )
  ),
"")</f>
        <v/>
      </c>
      <c r="D237" s="312" t="str" cm="1">
        <f t="array" ref="D237">IF(A237="","",
  COUNTIF(
    INDEX('Attendance Report Form'!$E$16:$AI$287,
      SMALL(
        IF(ISNUMBER(SEARCH("C",'Attendance Report Form'!$C$16:$C$287)),
           ROW('Attendance Report Form'!$C$16:$C$287)-ROW('Attendance Report Form'!$C$16)+1),
        ROW(A101)
      ),
    0),
  "F")
)</f>
        <v/>
      </c>
      <c r="E237" s="312" t="str" cm="1">
        <f t="array" ref="E237">IF(A237="","",
  COUNTIF(
    INDEX('Attendance Report Form'!$E$16:$AI$287,
      SMALL(
        IF(ISNUMBER(SEARCH("C",'Attendance Report Form'!$C$16:$C$287)),
           ROW('Attendance Report Form'!$C$16:$C$287)-ROW('Attendance Report Form'!$C$16)+1),
        ROW(A101)
      ),
    0),
  "P")
)</f>
        <v/>
      </c>
      <c r="F237" s="312" t="str" cm="1">
        <f t="array" ref="F237">IF(A237="","",
  COUNTIF(
    INDEX('Attendance Report Form'!$E$16:$AI$287,
      SMALL(
        IF(ISNUMBER(SEARCH("C",'Attendance Report Form'!$C$16:$C$287)),
           ROW('Attendance Report Form'!$C$16:$C$287)-ROW('Attendance Report Form'!$C$16)+1),
        ROW(A101)
      ),
    0),
  "FP")
)</f>
        <v/>
      </c>
      <c r="G237" s="312" t="str" cm="1">
        <f t="array" ref="G237">IF(A237="","",
  COUNTIF(
    INDEX('Attendance Report Form'!$E$16:$AI$287,
      SMALL(
        IF(ISNUMBER(SEARCH("C",'Attendance Report Form'!$C$16:$C$287)),
           ROW('Attendance Report Form'!$C$16:$C$287)-ROW('Attendance Report Form'!$C$16)+1),
        ROW(A101)
      ),
    0),
  "SI")
)</f>
        <v/>
      </c>
      <c r="H237" s="312" t="str" cm="1">
        <f t="array" ref="H237">IF(A237="","",
  COUNTIF(
    INDEX('Attendance Report Form'!$E$16:$AI$287,
      SMALL(
        IF(ISNUMBER(SEARCH("C",'Attendance Report Form'!$C$16:$C$287)),
           ROW('Attendance Report Form'!$C$16:$C$287)-ROW('Attendance Report Form'!$C$16)+1),
        ROW(A101)
      ),
    0),
  "N")
)</f>
        <v/>
      </c>
      <c r="I237" s="309"/>
      <c r="J237" s="298"/>
      <c r="K237" s="299"/>
      <c r="L237" s="299"/>
      <c r="M237" s="299"/>
      <c r="N237" s="299"/>
      <c r="O237" s="300"/>
      <c r="P237" s="301"/>
      <c r="Q237" s="302"/>
      <c r="R237" s="300"/>
      <c r="S237" s="303"/>
    </row>
    <row r="238" spans="1:19" ht="33" customHeight="1" x14ac:dyDescent="0.3">
      <c r="A238" s="312" t="str" cm="1">
        <f t="array" ref="A238">IFERROR(INDEX('Attendance Report Form'!$B$16:$B$287,SMALL(IF(ISNUMBER(SEARCH("C",'Attendance Report Form'!$C$16:$C$287)),ROW('Attendance Report Form'!$B$16:$B$287)-ROW('Attendance Report Form'!$B$16)+1),ROW(A102))),"")</f>
        <v/>
      </c>
      <c r="B238" s="313"/>
      <c r="C238" s="312" t="str" cm="1">
        <f t="array" ref="C238">IFERROR(
  INDEX('Attendance Report Form'!$D$16:$D$287,
    SMALL(
      IF(ISNUMBER(SEARCH("C",'Attendance Report Form'!$C$16:$C$287)),
         ROW('Attendance Report Form'!$C$16:$C$287)-ROW('Attendance Report Form'!$C$16)+1),
      ROW(A102)
    )
  ),
"")</f>
        <v/>
      </c>
      <c r="D238" s="312" t="str" cm="1">
        <f t="array" ref="D238">IF(A238="","",
  COUNTIF(
    INDEX('Attendance Report Form'!$E$16:$AI$287,
      SMALL(
        IF(ISNUMBER(SEARCH("C",'Attendance Report Form'!$C$16:$C$287)),
           ROW('Attendance Report Form'!$C$16:$C$287)-ROW('Attendance Report Form'!$C$16)+1),
        ROW(A102)
      ),
    0),
  "F")
)</f>
        <v/>
      </c>
      <c r="E238" s="312" t="str" cm="1">
        <f t="array" ref="E238">IF(A238="","",
  COUNTIF(
    INDEX('Attendance Report Form'!$E$16:$AI$287,
      SMALL(
        IF(ISNUMBER(SEARCH("C",'Attendance Report Form'!$C$16:$C$287)),
           ROW('Attendance Report Form'!$C$16:$C$287)-ROW('Attendance Report Form'!$C$16)+1),
        ROW(A102)
      ),
    0),
  "P")
)</f>
        <v/>
      </c>
      <c r="F238" s="312" t="str" cm="1">
        <f t="array" ref="F238">IF(A238="","",
  COUNTIF(
    INDEX('Attendance Report Form'!$E$16:$AI$287,
      SMALL(
        IF(ISNUMBER(SEARCH("C",'Attendance Report Form'!$C$16:$C$287)),
           ROW('Attendance Report Form'!$C$16:$C$287)-ROW('Attendance Report Form'!$C$16)+1),
        ROW(A102)
      ),
    0),
  "FP")
)</f>
        <v/>
      </c>
      <c r="G238" s="312" t="str" cm="1">
        <f t="array" ref="G238">IF(A238="","",
  COUNTIF(
    INDEX('Attendance Report Form'!$E$16:$AI$287,
      SMALL(
        IF(ISNUMBER(SEARCH("C",'Attendance Report Form'!$C$16:$C$287)),
           ROW('Attendance Report Form'!$C$16:$C$287)-ROW('Attendance Report Form'!$C$16)+1),
        ROW(A102)
      ),
    0),
  "SI")
)</f>
        <v/>
      </c>
      <c r="H238" s="312" t="str" cm="1">
        <f t="array" ref="H238">IF(A238="","",
  COUNTIF(
    INDEX('Attendance Report Form'!$E$16:$AI$287,
      SMALL(
        IF(ISNUMBER(SEARCH("C",'Attendance Report Form'!$C$16:$C$287)),
           ROW('Attendance Report Form'!$C$16:$C$287)-ROW('Attendance Report Form'!$C$16)+1),
        ROW(A102)
      ),
    0),
  "N")
)</f>
        <v/>
      </c>
      <c r="I238" s="309"/>
      <c r="J238" s="298"/>
      <c r="K238" s="299"/>
      <c r="L238" s="299"/>
      <c r="M238" s="299"/>
      <c r="N238" s="299"/>
      <c r="O238" s="300"/>
      <c r="P238" s="301"/>
      <c r="Q238" s="302"/>
      <c r="R238" s="300"/>
      <c r="S238" s="303"/>
    </row>
    <row r="239" spans="1:19" ht="33" customHeight="1" x14ac:dyDescent="0.3">
      <c r="A239" s="312" t="str" cm="1">
        <f t="array" ref="A239">IFERROR(INDEX('Attendance Report Form'!$B$16:$B$287,SMALL(IF(ISNUMBER(SEARCH("C",'Attendance Report Form'!$C$16:$C$287)),ROW('Attendance Report Form'!$B$16:$B$287)-ROW('Attendance Report Form'!$B$16)+1),ROW(A103))),"")</f>
        <v/>
      </c>
      <c r="B239" s="313"/>
      <c r="C239" s="312" t="str" cm="1">
        <f t="array" ref="C239">IFERROR(
  INDEX('Attendance Report Form'!$D$16:$D$287,
    SMALL(
      IF(ISNUMBER(SEARCH("C",'Attendance Report Form'!$C$16:$C$287)),
         ROW('Attendance Report Form'!$C$16:$C$287)-ROW('Attendance Report Form'!$C$16)+1),
      ROW(A103)
    )
  ),
"")</f>
        <v/>
      </c>
      <c r="D239" s="312" t="str" cm="1">
        <f t="array" ref="D239">IF(A239="","",
  COUNTIF(
    INDEX('Attendance Report Form'!$E$16:$AI$287,
      SMALL(
        IF(ISNUMBER(SEARCH("C",'Attendance Report Form'!$C$16:$C$287)),
           ROW('Attendance Report Form'!$C$16:$C$287)-ROW('Attendance Report Form'!$C$16)+1),
        ROW(A103)
      ),
    0),
  "F")
)</f>
        <v/>
      </c>
      <c r="E239" s="312" t="str" cm="1">
        <f t="array" ref="E239">IF(A239="","",
  COUNTIF(
    INDEX('Attendance Report Form'!$E$16:$AI$287,
      SMALL(
        IF(ISNUMBER(SEARCH("C",'Attendance Report Form'!$C$16:$C$287)),
           ROW('Attendance Report Form'!$C$16:$C$287)-ROW('Attendance Report Form'!$C$16)+1),
        ROW(A103)
      ),
    0),
  "P")
)</f>
        <v/>
      </c>
      <c r="F239" s="312" t="str" cm="1">
        <f t="array" ref="F239">IF(A239="","",
  COUNTIF(
    INDEX('Attendance Report Form'!$E$16:$AI$287,
      SMALL(
        IF(ISNUMBER(SEARCH("C",'Attendance Report Form'!$C$16:$C$287)),
           ROW('Attendance Report Form'!$C$16:$C$287)-ROW('Attendance Report Form'!$C$16)+1),
        ROW(A103)
      ),
    0),
  "FP")
)</f>
        <v/>
      </c>
      <c r="G239" s="312" t="str" cm="1">
        <f t="array" ref="G239">IF(A239="","",
  COUNTIF(
    INDEX('Attendance Report Form'!$E$16:$AI$287,
      SMALL(
        IF(ISNUMBER(SEARCH("C",'Attendance Report Form'!$C$16:$C$287)),
           ROW('Attendance Report Form'!$C$16:$C$287)-ROW('Attendance Report Form'!$C$16)+1),
        ROW(A103)
      ),
    0),
  "SI")
)</f>
        <v/>
      </c>
      <c r="H239" s="312" t="str" cm="1">
        <f t="array" ref="H239">IF(A239="","",
  COUNTIF(
    INDEX('Attendance Report Form'!$E$16:$AI$287,
      SMALL(
        IF(ISNUMBER(SEARCH("C",'Attendance Report Form'!$C$16:$C$287)),
           ROW('Attendance Report Form'!$C$16:$C$287)-ROW('Attendance Report Form'!$C$16)+1),
        ROW(A103)
      ),
    0),
  "N")
)</f>
        <v/>
      </c>
      <c r="I239" s="309"/>
      <c r="J239" s="298"/>
      <c r="K239" s="299"/>
      <c r="L239" s="299"/>
      <c r="M239" s="299"/>
      <c r="N239" s="299"/>
      <c r="O239" s="300"/>
      <c r="P239" s="301"/>
      <c r="Q239" s="302"/>
      <c r="R239" s="300"/>
      <c r="S239" s="303"/>
    </row>
    <row r="240" spans="1:19" ht="33" customHeight="1" x14ac:dyDescent="0.3">
      <c r="A240" s="312" t="str" cm="1">
        <f t="array" ref="A240">IFERROR(INDEX('Attendance Report Form'!$B$16:$B$287,SMALL(IF(ISNUMBER(SEARCH("C",'Attendance Report Form'!$C$16:$C$287)),ROW('Attendance Report Form'!$B$16:$B$287)-ROW('Attendance Report Form'!$B$16)+1),ROW(A104))),"")</f>
        <v/>
      </c>
      <c r="B240" s="313"/>
      <c r="C240" s="312" t="str" cm="1">
        <f t="array" ref="C240">IFERROR(
  INDEX('Attendance Report Form'!$D$16:$D$287,
    SMALL(
      IF(ISNUMBER(SEARCH("C",'Attendance Report Form'!$C$16:$C$287)),
         ROW('Attendance Report Form'!$C$16:$C$287)-ROW('Attendance Report Form'!$C$16)+1),
      ROW(A104)
    )
  ),
"")</f>
        <v/>
      </c>
      <c r="D240" s="312" t="str" cm="1">
        <f t="array" ref="D240">IF(A240="","",
  COUNTIF(
    INDEX('Attendance Report Form'!$E$16:$AI$287,
      SMALL(
        IF(ISNUMBER(SEARCH("C",'Attendance Report Form'!$C$16:$C$287)),
           ROW('Attendance Report Form'!$C$16:$C$287)-ROW('Attendance Report Form'!$C$16)+1),
        ROW(A104)
      ),
    0),
  "F")
)</f>
        <v/>
      </c>
      <c r="E240" s="312" t="str" cm="1">
        <f t="array" ref="E240">IF(A240="","",
  COUNTIF(
    INDEX('Attendance Report Form'!$E$16:$AI$287,
      SMALL(
        IF(ISNUMBER(SEARCH("C",'Attendance Report Form'!$C$16:$C$287)),
           ROW('Attendance Report Form'!$C$16:$C$287)-ROW('Attendance Report Form'!$C$16)+1),
        ROW(A104)
      ),
    0),
  "P")
)</f>
        <v/>
      </c>
      <c r="F240" s="312" t="str" cm="1">
        <f t="array" ref="F240">IF(A240="","",
  COUNTIF(
    INDEX('Attendance Report Form'!$E$16:$AI$287,
      SMALL(
        IF(ISNUMBER(SEARCH("C",'Attendance Report Form'!$C$16:$C$287)),
           ROW('Attendance Report Form'!$C$16:$C$287)-ROW('Attendance Report Form'!$C$16)+1),
        ROW(A104)
      ),
    0),
  "FP")
)</f>
        <v/>
      </c>
      <c r="G240" s="312" t="str" cm="1">
        <f t="array" ref="G240">IF(A240="","",
  COUNTIF(
    INDEX('Attendance Report Form'!$E$16:$AI$287,
      SMALL(
        IF(ISNUMBER(SEARCH("C",'Attendance Report Form'!$C$16:$C$287)),
           ROW('Attendance Report Form'!$C$16:$C$287)-ROW('Attendance Report Form'!$C$16)+1),
        ROW(A104)
      ),
    0),
  "SI")
)</f>
        <v/>
      </c>
      <c r="H240" s="312" t="str" cm="1">
        <f t="array" ref="H240">IF(A240="","",
  COUNTIF(
    INDEX('Attendance Report Form'!$E$16:$AI$287,
      SMALL(
        IF(ISNUMBER(SEARCH("C",'Attendance Report Form'!$C$16:$C$287)),
           ROW('Attendance Report Form'!$C$16:$C$287)-ROW('Attendance Report Form'!$C$16)+1),
        ROW(A104)
      ),
    0),
  "N")
)</f>
        <v/>
      </c>
      <c r="I240" s="309"/>
      <c r="J240" s="298"/>
      <c r="K240" s="299"/>
      <c r="L240" s="299"/>
      <c r="M240" s="299"/>
      <c r="N240" s="299"/>
      <c r="O240" s="300"/>
      <c r="P240" s="301"/>
      <c r="Q240" s="302"/>
      <c r="R240" s="300"/>
      <c r="S240" s="303"/>
    </row>
    <row r="241" spans="1:35" ht="33" customHeight="1" thickBot="1" x14ac:dyDescent="0.35">
      <c r="A241" s="312" t="str" cm="1">
        <f t="array" ref="A241">IFERROR(INDEX('Attendance Report Form'!$B$16:$B$287,SMALL(IF(ISNUMBER(SEARCH("C",'Attendance Report Form'!$C$16:$C$287)),ROW('Attendance Report Form'!$B$16:$B$287)-ROW('Attendance Report Form'!$B$16)+1),ROW(A105))),"")</f>
        <v/>
      </c>
      <c r="B241" s="313"/>
      <c r="C241" s="312" t="str" cm="1">
        <f t="array" ref="C241">IFERROR(
  INDEX('Attendance Report Form'!$D$16:$D$287,
    SMALL(
      IF(ISNUMBER(SEARCH("C",'Attendance Report Form'!$C$16:$C$287)),
         ROW('Attendance Report Form'!$C$16:$C$287)-ROW('Attendance Report Form'!$C$16)+1),
      ROW(A105)
    )
  ),
"")</f>
        <v/>
      </c>
      <c r="D241" s="312" t="str" cm="1">
        <f t="array" ref="D241">IF(A241="","",
  COUNTIF(
    INDEX('Attendance Report Form'!$E$16:$AI$287,
      SMALL(
        IF(ISNUMBER(SEARCH("C",'Attendance Report Form'!$C$16:$C$287)),
           ROW('Attendance Report Form'!$C$16:$C$287)-ROW('Attendance Report Form'!$C$16)+1),
        ROW(A105)
      ),
    0),
  "F")
)</f>
        <v/>
      </c>
      <c r="E241" s="312" t="str" cm="1">
        <f t="array" ref="E241">IF(A241="","",
  COUNTIF(
    INDEX('Attendance Report Form'!$E$16:$AI$287,
      SMALL(
        IF(ISNUMBER(SEARCH("C",'Attendance Report Form'!$C$16:$C$287)),
           ROW('Attendance Report Form'!$C$16:$C$287)-ROW('Attendance Report Form'!$C$16)+1),
        ROW(A105)
      ),
    0),
  "P")
)</f>
        <v/>
      </c>
      <c r="F241" s="312" t="str" cm="1">
        <f t="array" ref="F241">IF(A241="","",
  COUNTIF(
    INDEX('Attendance Report Form'!$E$16:$AI$287,
      SMALL(
        IF(ISNUMBER(SEARCH("C",'Attendance Report Form'!$C$16:$C$287)),
           ROW('Attendance Report Form'!$C$16:$C$287)-ROW('Attendance Report Form'!$C$16)+1),
        ROW(A105)
      ),
    0),
  "FP")
)</f>
        <v/>
      </c>
      <c r="G241" s="312" t="str" cm="1">
        <f t="array" ref="G241">IF(A241="","",
  COUNTIF(
    INDEX('Attendance Report Form'!$E$16:$AI$287,
      SMALL(
        IF(ISNUMBER(SEARCH("C",'Attendance Report Form'!$C$16:$C$287)),
           ROW('Attendance Report Form'!$C$16:$C$287)-ROW('Attendance Report Form'!$C$16)+1),
        ROW(A105)
      ),
    0),
  "SI")
)</f>
        <v/>
      </c>
      <c r="H241" s="312" t="str" cm="1">
        <f t="array" ref="H241">IF(A241="","",
  COUNTIF(
    INDEX('Attendance Report Form'!$E$16:$AI$287,
      SMALL(
        IF(ISNUMBER(SEARCH("C",'Attendance Report Form'!$C$16:$C$287)),
           ROW('Attendance Report Form'!$C$16:$C$287)-ROW('Attendance Report Form'!$C$16)+1),
        ROW(A105)
      ),
    0),
  "N")
)</f>
        <v/>
      </c>
      <c r="I241" s="309"/>
      <c r="J241" s="304"/>
      <c r="K241" s="305"/>
      <c r="L241" s="305"/>
      <c r="M241" s="305"/>
      <c r="N241" s="305"/>
      <c r="O241" s="306"/>
      <c r="P241" s="307"/>
      <c r="Q241" s="308"/>
      <c r="R241" s="306"/>
      <c r="S241" s="303"/>
    </row>
    <row r="242" spans="1:35" ht="48" customHeight="1" x14ac:dyDescent="0.25">
      <c r="A242" s="594" t="s">
        <v>406</v>
      </c>
      <c r="B242" s="594"/>
      <c r="C242" s="594"/>
      <c r="D242" s="594"/>
      <c r="E242" s="594"/>
      <c r="F242" s="594"/>
      <c r="G242" s="594"/>
      <c r="H242" s="594"/>
      <c r="I242" s="594"/>
      <c r="J242" s="202"/>
      <c r="K242" s="202"/>
      <c r="L242" s="202"/>
      <c r="M242" s="203"/>
      <c r="N242" s="203"/>
      <c r="O242" s="196"/>
      <c r="P242" s="196"/>
      <c r="Q242" s="202"/>
    </row>
    <row r="243" spans="1:35" x14ac:dyDescent="0.25">
      <c r="A243" s="196"/>
      <c r="B243" s="196"/>
      <c r="C243" s="196"/>
      <c r="D243" s="196"/>
      <c r="E243" s="196"/>
      <c r="F243" s="196"/>
      <c r="G243" s="196"/>
      <c r="H243" s="196"/>
      <c r="I243" s="196"/>
      <c r="J243" s="196"/>
      <c r="K243" s="196"/>
      <c r="L243" s="196"/>
      <c r="M243" s="196"/>
      <c r="N243" s="196"/>
      <c r="O243" s="196"/>
      <c r="P243" s="196"/>
      <c r="Q243" s="196"/>
      <c r="V243" s="45"/>
      <c r="W243" s="45"/>
      <c r="X243" s="45"/>
    </row>
    <row r="244" spans="1:35" ht="20.25" customHeight="1" x14ac:dyDescent="0.25">
      <c r="A244" s="196" t="s">
        <v>415</v>
      </c>
      <c r="B244" s="196"/>
      <c r="C244" s="196"/>
      <c r="D244" s="196"/>
      <c r="F244" s="196" t="s">
        <v>416</v>
      </c>
      <c r="G244" s="196"/>
      <c r="H244" s="196"/>
      <c r="I244" s="196"/>
      <c r="J244" s="196"/>
      <c r="K244" s="196"/>
      <c r="L244" s="196"/>
      <c r="M244" s="196"/>
      <c r="N244" s="196" t="s">
        <v>410</v>
      </c>
      <c r="O244" s="196"/>
      <c r="P244" s="196"/>
      <c r="Q244" s="196"/>
    </row>
    <row r="245" spans="1:35" ht="18" customHeight="1" thickBot="1" x14ac:dyDescent="0.35">
      <c r="A245" s="207" t="s">
        <v>408</v>
      </c>
      <c r="B245" s="205"/>
      <c r="C245" s="205"/>
      <c r="D245" s="205"/>
      <c r="F245" s="207" t="s">
        <v>409</v>
      </c>
      <c r="G245" s="207"/>
      <c r="H245" s="205"/>
      <c r="I245" s="205"/>
      <c r="J245" s="205"/>
      <c r="K245" s="205"/>
      <c r="L245" s="205"/>
      <c r="M245" s="205"/>
      <c r="N245" s="207" t="s">
        <v>389</v>
      </c>
      <c r="O245" s="205"/>
      <c r="P245" s="196"/>
      <c r="Q245" s="196"/>
    </row>
    <row r="246" spans="1:35" ht="17.25" customHeight="1" x14ac:dyDescent="0.3">
      <c r="A246" s="386" t="s">
        <v>580</v>
      </c>
      <c r="B246" s="375"/>
      <c r="C246" s="375"/>
      <c r="D246" s="375"/>
      <c r="E246" s="347"/>
      <c r="F246" s="375"/>
      <c r="G246" s="375"/>
      <c r="H246" s="375"/>
      <c r="I246" s="375"/>
      <c r="J246" s="375"/>
      <c r="K246" s="375"/>
      <c r="L246" s="375"/>
      <c r="M246" s="375"/>
      <c r="N246" s="375"/>
      <c r="O246" s="375"/>
      <c r="P246" s="376"/>
      <c r="Q246" s="376"/>
      <c r="R246" s="347"/>
      <c r="S246" s="377"/>
    </row>
    <row r="247" spans="1:35" ht="17.25" customHeight="1" x14ac:dyDescent="0.3">
      <c r="A247" s="378"/>
      <c r="B247" s="373"/>
      <c r="C247" s="373"/>
      <c r="D247" s="373"/>
      <c r="E247" s="349"/>
      <c r="F247" s="373"/>
      <c r="G247" s="373"/>
      <c r="H247" s="373"/>
      <c r="I247" s="373"/>
      <c r="J247" s="373"/>
      <c r="K247" s="373"/>
      <c r="L247" s="373"/>
      <c r="M247" s="373"/>
      <c r="N247" s="373"/>
      <c r="O247" s="373"/>
      <c r="P247" s="374"/>
      <c r="Q247" s="374"/>
      <c r="R247" s="349"/>
      <c r="S247" s="379"/>
    </row>
    <row r="248" spans="1:35" ht="16.2" thickBot="1" x14ac:dyDescent="0.35">
      <c r="A248" s="380"/>
      <c r="B248" s="381"/>
      <c r="C248" s="381"/>
      <c r="D248" s="381"/>
      <c r="E248" s="382"/>
      <c r="F248" s="383"/>
      <c r="G248" s="383"/>
      <c r="H248" s="381"/>
      <c r="I248" s="381"/>
      <c r="J248" s="381"/>
      <c r="K248" s="381"/>
      <c r="L248" s="381"/>
      <c r="M248" s="381"/>
      <c r="N248" s="383"/>
      <c r="O248" s="381"/>
      <c r="P248" s="384"/>
      <c r="Q248" s="384"/>
      <c r="R248" s="382"/>
      <c r="S248" s="385"/>
    </row>
    <row r="251" spans="1:35" ht="20.399999999999999" x14ac:dyDescent="0.35">
      <c r="A251" s="591" t="s">
        <v>396</v>
      </c>
      <c r="B251" s="591"/>
      <c r="C251" s="591"/>
      <c r="D251" s="591"/>
      <c r="E251" s="591"/>
      <c r="F251" s="591"/>
      <c r="G251" s="591"/>
      <c r="H251" s="591"/>
      <c r="I251" s="591"/>
      <c r="J251" s="591"/>
      <c r="K251" s="591"/>
      <c r="L251" s="591"/>
      <c r="M251" s="591"/>
      <c r="N251" s="591"/>
      <c r="O251" s="591"/>
      <c r="P251" s="591"/>
      <c r="Q251" s="591"/>
      <c r="R251" s="591"/>
      <c r="S251" s="591"/>
      <c r="T251" s="195"/>
      <c r="U251" s="195"/>
      <c r="V251" s="195"/>
      <c r="W251" s="195"/>
      <c r="X251" s="193"/>
      <c r="Y251" s="193"/>
      <c r="Z251" s="193"/>
      <c r="AA251" s="193"/>
      <c r="AB251" s="193"/>
      <c r="AC251" s="193"/>
      <c r="AD251" s="193"/>
      <c r="AE251" s="193"/>
      <c r="AF251" s="193"/>
      <c r="AG251" s="193"/>
      <c r="AH251" s="193"/>
      <c r="AI251" s="193"/>
    </row>
    <row r="252" spans="1:35" ht="20.399999999999999" x14ac:dyDescent="0.35">
      <c r="A252" s="591" t="s">
        <v>425</v>
      </c>
      <c r="B252" s="591"/>
      <c r="C252" s="591"/>
      <c r="D252" s="591"/>
      <c r="E252" s="591"/>
      <c r="F252" s="591"/>
      <c r="G252" s="591"/>
      <c r="H252" s="591"/>
      <c r="I252" s="591"/>
      <c r="J252" s="591"/>
      <c r="K252" s="591"/>
      <c r="L252" s="591"/>
      <c r="M252" s="591"/>
      <c r="N252" s="591"/>
      <c r="O252" s="591"/>
      <c r="P252" s="591"/>
      <c r="Q252" s="591"/>
      <c r="R252" s="591"/>
      <c r="S252" s="591"/>
      <c r="T252" s="195"/>
      <c r="U252" s="195"/>
      <c r="V252" s="195"/>
      <c r="W252" s="195"/>
      <c r="X252" s="193"/>
      <c r="Y252" s="193"/>
      <c r="Z252" s="193"/>
      <c r="AA252" s="193"/>
      <c r="AB252" s="193"/>
      <c r="AC252" s="193"/>
      <c r="AD252" s="193"/>
      <c r="AE252" s="193"/>
      <c r="AF252" s="193"/>
      <c r="AG252" s="193"/>
      <c r="AH252" s="193"/>
      <c r="AI252" s="193"/>
    </row>
    <row r="253" spans="1:35" ht="20.399999999999999" x14ac:dyDescent="0.35">
      <c r="A253" s="591" t="s">
        <v>397</v>
      </c>
      <c r="B253" s="591"/>
      <c r="C253" s="591"/>
      <c r="D253" s="591"/>
      <c r="E253" s="591"/>
      <c r="F253" s="591"/>
      <c r="G253" s="591"/>
      <c r="H253" s="591"/>
      <c r="I253" s="591"/>
      <c r="J253" s="591"/>
      <c r="K253" s="591"/>
      <c r="L253" s="591"/>
      <c r="M253" s="591"/>
      <c r="N253" s="591"/>
      <c r="O253" s="591"/>
      <c r="P253" s="591"/>
      <c r="Q253" s="591"/>
      <c r="R253" s="591"/>
      <c r="S253" s="591"/>
      <c r="T253" s="195"/>
      <c r="U253" s="195"/>
      <c r="V253" s="195"/>
      <c r="W253" s="195"/>
      <c r="X253" s="193"/>
      <c r="Y253" s="193"/>
      <c r="Z253" s="193"/>
      <c r="AA253" s="193"/>
      <c r="AB253" s="193"/>
      <c r="AC253" s="193"/>
      <c r="AD253" s="193"/>
      <c r="AE253" s="193"/>
      <c r="AF253" s="193"/>
      <c r="AG253" s="193"/>
      <c r="AH253" s="193"/>
      <c r="AI253" s="193"/>
    </row>
    <row r="254" spans="1:35" ht="21" x14ac:dyDescent="0.4">
      <c r="A254" s="204"/>
      <c r="B254" s="204"/>
      <c r="C254" s="204"/>
      <c r="D254" s="204"/>
      <c r="E254" s="204"/>
      <c r="F254" s="204"/>
      <c r="G254" s="204"/>
      <c r="H254" s="204"/>
      <c r="I254" s="204"/>
      <c r="J254" s="196"/>
      <c r="K254" s="196"/>
      <c r="L254" s="196"/>
      <c r="M254" s="196"/>
      <c r="N254" s="196"/>
      <c r="O254" s="196"/>
      <c r="P254" s="196"/>
      <c r="Q254" s="196"/>
      <c r="R254" s="196"/>
      <c r="S254" s="196"/>
    </row>
    <row r="255" spans="1:35" ht="20.399999999999999" x14ac:dyDescent="0.35">
      <c r="A255" s="591" t="s">
        <v>398</v>
      </c>
      <c r="B255" s="591"/>
      <c r="C255" s="591"/>
      <c r="D255" s="591"/>
      <c r="E255" s="591"/>
      <c r="F255" s="591"/>
      <c r="G255" s="591"/>
      <c r="H255" s="591"/>
      <c r="I255" s="591"/>
      <c r="J255" s="591"/>
      <c r="K255" s="591"/>
      <c r="L255" s="591"/>
      <c r="M255" s="591"/>
      <c r="N255" s="591"/>
      <c r="O255" s="591"/>
      <c r="P255" s="591"/>
      <c r="Q255" s="591"/>
      <c r="R255" s="591"/>
      <c r="S255" s="591"/>
      <c r="T255" s="195"/>
      <c r="U255" s="195"/>
      <c r="V255" s="195"/>
      <c r="W255" s="195"/>
      <c r="X255" s="193"/>
      <c r="Y255" s="193"/>
      <c r="Z255" s="193"/>
      <c r="AA255" s="193"/>
      <c r="AB255" s="193"/>
      <c r="AC255" s="193"/>
      <c r="AD255" s="193"/>
      <c r="AE255" s="193"/>
      <c r="AF255" s="193"/>
      <c r="AG255" s="193"/>
      <c r="AH255" s="193"/>
      <c r="AI255" s="193"/>
    </row>
    <row r="256" spans="1:35" ht="12" customHeight="1" x14ac:dyDescent="0.35">
      <c r="A256" s="206"/>
      <c r="B256" s="206"/>
      <c r="C256" s="206"/>
      <c r="D256" s="206"/>
      <c r="E256" s="206"/>
      <c r="F256" s="206"/>
      <c r="G256" s="206"/>
      <c r="H256" s="206"/>
      <c r="I256" s="206"/>
      <c r="J256" s="206"/>
      <c r="K256" s="206"/>
      <c r="L256" s="206"/>
      <c r="M256" s="206"/>
      <c r="N256" s="206"/>
      <c r="O256" s="206"/>
      <c r="P256" s="206"/>
      <c r="Q256" s="206"/>
      <c r="R256" s="206"/>
      <c r="S256" s="206"/>
      <c r="T256" s="195"/>
      <c r="U256" s="195"/>
      <c r="V256" s="195"/>
      <c r="W256" s="195"/>
      <c r="X256" s="193"/>
      <c r="Y256" s="193"/>
      <c r="Z256" s="193"/>
      <c r="AA256" s="193"/>
      <c r="AB256" s="193"/>
      <c r="AC256" s="193"/>
      <c r="AD256" s="193"/>
      <c r="AE256" s="193"/>
      <c r="AF256" s="193"/>
      <c r="AG256" s="193"/>
      <c r="AH256" s="193"/>
      <c r="AI256" s="193"/>
    </row>
    <row r="257" spans="1:20" ht="15.6" x14ac:dyDescent="0.3">
      <c r="A257" s="205" t="s">
        <v>426</v>
      </c>
      <c r="B257" s="205"/>
      <c r="C257" s="205"/>
      <c r="D257" s="592">
        <f>'Attendance Report Form'!$AD$10</f>
        <v>46023</v>
      </c>
      <c r="E257" s="592"/>
      <c r="F257" s="592"/>
      <c r="G257" s="592"/>
      <c r="H257" s="592"/>
      <c r="I257" s="592"/>
      <c r="J257" s="196"/>
      <c r="K257" s="196"/>
      <c r="L257" s="196"/>
      <c r="M257" s="196"/>
      <c r="N257" s="196"/>
      <c r="O257" s="593" t="s">
        <v>553</v>
      </c>
      <c r="P257" s="593"/>
      <c r="Q257" s="205">
        <f>'Attendance Report Form'!$AD$9</f>
        <v>0</v>
      </c>
      <c r="R257" s="205"/>
      <c r="S257" s="205"/>
    </row>
    <row r="258" spans="1:20" ht="15.6" x14ac:dyDescent="0.3">
      <c r="J258" s="205"/>
      <c r="K258" s="205"/>
      <c r="O258" s="593" t="s">
        <v>510</v>
      </c>
      <c r="P258" s="593"/>
      <c r="Q258" s="205">
        <f>'Attendance Report Form'!$AI$9</f>
        <v>0</v>
      </c>
    </row>
    <row r="259" spans="1:20" ht="15.6" x14ac:dyDescent="0.3">
      <c r="A259" s="205" t="s">
        <v>428</v>
      </c>
      <c r="B259" s="205">
        <f>'Attendance Report Form'!$C$9</f>
        <v>0</v>
      </c>
      <c r="C259" s="205"/>
      <c r="D259" s="205"/>
      <c r="E259" s="205"/>
      <c r="F259" s="205"/>
      <c r="G259" s="205"/>
      <c r="H259" s="205"/>
      <c r="I259" s="205"/>
      <c r="J259" s="205"/>
      <c r="K259" s="205"/>
      <c r="L259" s="205"/>
      <c r="M259" s="205"/>
      <c r="N259" s="205"/>
      <c r="O259" s="205"/>
      <c r="P259" s="205"/>
      <c r="Q259" s="197"/>
      <c r="R259" s="197"/>
      <c r="S259" s="197"/>
      <c r="T259" s="194"/>
    </row>
    <row r="260" spans="1:20" ht="16.2" thickBot="1" x14ac:dyDescent="0.35">
      <c r="A260" s="205" t="s">
        <v>427</v>
      </c>
      <c r="B260" s="205">
        <f>IF('Attendance Report Form'!$AD$11 &lt;&gt; "", 'Attendance Report Form'!$AD$11, "")</f>
        <v>0</v>
      </c>
      <c r="C260" s="205"/>
      <c r="D260" s="205"/>
      <c r="E260" s="205"/>
      <c r="F260" s="205"/>
      <c r="G260" s="205"/>
      <c r="H260" s="205"/>
      <c r="I260" s="205"/>
      <c r="J260" s="205"/>
      <c r="K260" s="205"/>
      <c r="L260" s="205"/>
      <c r="M260" s="205"/>
      <c r="N260" s="205"/>
      <c r="O260" s="205"/>
      <c r="P260" s="205"/>
      <c r="Q260" s="197"/>
      <c r="R260" s="197"/>
      <c r="S260" s="197"/>
      <c r="T260" s="194"/>
    </row>
    <row r="261" spans="1:20" ht="16.2" thickBot="1" x14ac:dyDescent="0.35">
      <c r="A261" s="196"/>
      <c r="B261" s="196"/>
      <c r="C261" s="196"/>
      <c r="D261" s="196"/>
      <c r="E261" s="196"/>
      <c r="F261" s="196"/>
      <c r="G261" s="196"/>
      <c r="H261" s="196"/>
      <c r="I261" s="196"/>
      <c r="J261" s="588" t="s">
        <v>407</v>
      </c>
      <c r="K261" s="589"/>
      <c r="L261" s="589"/>
      <c r="M261" s="589"/>
      <c r="N261" s="589"/>
      <c r="O261" s="589"/>
      <c r="P261" s="589"/>
      <c r="Q261" s="589"/>
      <c r="R261" s="589"/>
      <c r="S261" s="590"/>
    </row>
    <row r="262" spans="1:20" ht="31.2" x14ac:dyDescent="0.3">
      <c r="A262" s="198" t="s">
        <v>400</v>
      </c>
      <c r="B262" s="294" t="s">
        <v>399</v>
      </c>
      <c r="C262" s="198" t="s">
        <v>579</v>
      </c>
      <c r="D262" s="198" t="s">
        <v>2</v>
      </c>
      <c r="E262" s="198" t="s">
        <v>145</v>
      </c>
      <c r="F262" s="198" t="s">
        <v>453</v>
      </c>
      <c r="G262" s="198" t="s">
        <v>418</v>
      </c>
      <c r="H262" s="198" t="s">
        <v>152</v>
      </c>
      <c r="I262" s="284" t="s">
        <v>401</v>
      </c>
      <c r="J262" s="199" t="s">
        <v>412</v>
      </c>
      <c r="K262" s="200" t="s">
        <v>413</v>
      </c>
      <c r="L262" s="201" t="s">
        <v>414</v>
      </c>
      <c r="M262" s="200" t="s">
        <v>402</v>
      </c>
      <c r="N262" s="201" t="s">
        <v>403</v>
      </c>
      <c r="O262" s="208" t="s">
        <v>417</v>
      </c>
      <c r="P262" s="209" t="s">
        <v>404</v>
      </c>
      <c r="Q262" s="295" t="s">
        <v>411</v>
      </c>
      <c r="R262" s="208" t="s">
        <v>405</v>
      </c>
      <c r="S262" s="209" t="s">
        <v>368</v>
      </c>
    </row>
    <row r="263" spans="1:20" ht="33" customHeight="1" x14ac:dyDescent="0.3">
      <c r="A263" s="312" t="str" cm="1">
        <f t="array" ref="A263">IFERROR(INDEX('Attendance Report Form'!$B$16:$B$287,SMALL(IF(ISNUMBER(SEARCH("C",'Attendance Report Form'!$C$16:$C$287)),ROW('Attendance Report Form'!$B$16:$B$287)-ROW('Attendance Report Form'!$B$16)+1),ROW(A106))),"")</f>
        <v/>
      </c>
      <c r="B263" s="313"/>
      <c r="C263" s="312" t="str" cm="1">
        <f t="array" ref="C263">IFERROR(
  INDEX('Attendance Report Form'!$D$16:$D$287,
    SMALL(
      IF(ISNUMBER(SEARCH("C",'Attendance Report Form'!$C$16:$C$287)),
         ROW('Attendance Report Form'!$C$16:$C$287)-ROW('Attendance Report Form'!$C$16)+1),
      ROW(A106)
    )
  ),
"")</f>
        <v/>
      </c>
      <c r="D263" s="312" t="str" cm="1">
        <f t="array" ref="D263">IF(A263="","",
  COUNTIF(
    INDEX('Attendance Report Form'!$E$16:$AI$287,
      SMALL(
        IF(ISNUMBER(SEARCH("C",'Attendance Report Form'!$C$16:$C$287)),
           ROW('Attendance Report Form'!$C$16:$C$287)-ROW('Attendance Report Form'!$C$16)+1),
        ROW(A106)
      ),
    0),
  "F")
)</f>
        <v/>
      </c>
      <c r="E263" s="312" t="str" cm="1">
        <f t="array" ref="E263">IF(A263="","",
  COUNTIF(
    INDEX('Attendance Report Form'!$E$16:$AI$287,
      SMALL(
        IF(ISNUMBER(SEARCH("C",'Attendance Report Form'!$C$16:$C$287)),
           ROW('Attendance Report Form'!$C$16:$C$287)-ROW('Attendance Report Form'!$C$16)+1),
        ROW(A106)
      ),
    0),
  "P")
)</f>
        <v/>
      </c>
      <c r="F263" s="312" t="str" cm="1">
        <f t="array" ref="F263">IF(A263="","",
  COUNTIF(
    INDEX('Attendance Report Form'!$E$16:$AI$287,
      SMALL(
        IF(ISNUMBER(SEARCH("C",'Attendance Report Form'!$C$16:$C$287)),
           ROW('Attendance Report Form'!$C$16:$C$287)-ROW('Attendance Report Form'!$C$16)+1),
        ROW(A106)
      ),
    0),
  "FP")
)</f>
        <v/>
      </c>
      <c r="G263" s="312" t="str" cm="1">
        <f t="array" ref="G263">IF(A263="","",
  COUNTIF(
    INDEX('Attendance Report Form'!$E$16:$AI$287,
      SMALL(
        IF(ISNUMBER(SEARCH("C",'Attendance Report Form'!$C$16:$C$287)),
           ROW('Attendance Report Form'!$C$16:$C$287)-ROW('Attendance Report Form'!$C$16)+1),
        ROW(A106)
      ),
    0),
  "SI")
)</f>
        <v/>
      </c>
      <c r="H263" s="312" t="str" cm="1">
        <f t="array" ref="H263">IF(A263="","",
  COUNTIF(
    INDEX('Attendance Report Form'!$E$16:$AI$287,
      SMALL(
        IF(ISNUMBER(SEARCH("C",'Attendance Report Form'!$C$16:$C$287)),
           ROW('Attendance Report Form'!$C$16:$C$287)-ROW('Attendance Report Form'!$C$16)+1),
        ROW(A106)
      ),
    0),
  "N")
)</f>
        <v/>
      </c>
      <c r="I263" s="309"/>
      <c r="J263" s="298"/>
      <c r="K263" s="299"/>
      <c r="L263" s="299"/>
      <c r="M263" s="299"/>
      <c r="N263" s="299"/>
      <c r="O263" s="300"/>
      <c r="P263" s="301"/>
      <c r="Q263" s="302"/>
      <c r="R263" s="300"/>
      <c r="S263" s="303"/>
    </row>
    <row r="264" spans="1:20" ht="33" customHeight="1" x14ac:dyDescent="0.3">
      <c r="A264" s="312" t="str" cm="1">
        <f t="array" ref="A264">IFERROR(INDEX('Attendance Report Form'!$B$16:$B$287,SMALL(IF(ISNUMBER(SEARCH("C",'Attendance Report Form'!$C$16:$C$287)),ROW('Attendance Report Form'!$B$16:$B$287)-ROW('Attendance Report Form'!$B$16)+1),ROW(A107))),"")</f>
        <v/>
      </c>
      <c r="B264" s="313"/>
      <c r="C264" s="312" t="str" cm="1">
        <f t="array" ref="C264">IFERROR(
  INDEX('Attendance Report Form'!$D$16:$D$287,
    SMALL(
      IF(ISNUMBER(SEARCH("C",'Attendance Report Form'!$C$16:$C$287)),
         ROW('Attendance Report Form'!$C$16:$C$287)-ROW('Attendance Report Form'!$C$16)+1),
      ROW(A107)
    )
  ),
"")</f>
        <v/>
      </c>
      <c r="D264" s="312" t="str" cm="1">
        <f t="array" ref="D264">IF(A264="","",
  COUNTIF(
    INDEX('Attendance Report Form'!$E$16:$AI$287,
      SMALL(
        IF(ISNUMBER(SEARCH("C",'Attendance Report Form'!$C$16:$C$287)),
           ROW('Attendance Report Form'!$C$16:$C$287)-ROW('Attendance Report Form'!$C$16)+1),
        ROW(A107)
      ),
    0),
  "F")
)</f>
        <v/>
      </c>
      <c r="E264" s="312" t="str" cm="1">
        <f t="array" ref="E264">IF(A264="","",
  COUNTIF(
    INDEX('Attendance Report Form'!$E$16:$AI$287,
      SMALL(
        IF(ISNUMBER(SEARCH("C",'Attendance Report Form'!$C$16:$C$287)),
           ROW('Attendance Report Form'!$C$16:$C$287)-ROW('Attendance Report Form'!$C$16)+1),
        ROW(A107)
      ),
    0),
  "P")
)</f>
        <v/>
      </c>
      <c r="F264" s="312" t="str" cm="1">
        <f t="array" ref="F264">IF(A264="","",
  COUNTIF(
    INDEX('Attendance Report Form'!$E$16:$AI$287,
      SMALL(
        IF(ISNUMBER(SEARCH("C",'Attendance Report Form'!$C$16:$C$287)),
           ROW('Attendance Report Form'!$C$16:$C$287)-ROW('Attendance Report Form'!$C$16)+1),
        ROW(A107)
      ),
    0),
  "FP")
)</f>
        <v/>
      </c>
      <c r="G264" s="312" t="str" cm="1">
        <f t="array" ref="G264">IF(A264="","",
  COUNTIF(
    INDEX('Attendance Report Form'!$E$16:$AI$287,
      SMALL(
        IF(ISNUMBER(SEARCH("C",'Attendance Report Form'!$C$16:$C$287)),
           ROW('Attendance Report Form'!$C$16:$C$287)-ROW('Attendance Report Form'!$C$16)+1),
        ROW(A107)
      ),
    0),
  "SI")
)</f>
        <v/>
      </c>
      <c r="H264" s="312" t="str" cm="1">
        <f t="array" ref="H264">IF(A264="","",
  COUNTIF(
    INDEX('Attendance Report Form'!$E$16:$AI$287,
      SMALL(
        IF(ISNUMBER(SEARCH("C",'Attendance Report Form'!$C$16:$C$287)),
           ROW('Attendance Report Form'!$C$16:$C$287)-ROW('Attendance Report Form'!$C$16)+1),
        ROW(A107)
      ),
    0),
  "N")
)</f>
        <v/>
      </c>
      <c r="I264" s="309"/>
      <c r="J264" s="298"/>
      <c r="K264" s="299"/>
      <c r="L264" s="299"/>
      <c r="M264" s="299"/>
      <c r="N264" s="299"/>
      <c r="O264" s="300"/>
      <c r="P264" s="301"/>
      <c r="Q264" s="302"/>
      <c r="R264" s="300"/>
      <c r="S264" s="303"/>
    </row>
    <row r="265" spans="1:20" ht="33" customHeight="1" x14ac:dyDescent="0.3">
      <c r="A265" s="312" t="str" cm="1">
        <f t="array" ref="A265">IFERROR(INDEX('Attendance Report Form'!$B$16:$B$287,SMALL(IF(ISNUMBER(SEARCH("C",'Attendance Report Form'!$C$16:$C$287)),ROW('Attendance Report Form'!$B$16:$B$287)-ROW('Attendance Report Form'!$B$16)+1),ROW(A108))),"")</f>
        <v/>
      </c>
      <c r="B265" s="313"/>
      <c r="C265" s="312" t="str" cm="1">
        <f t="array" ref="C265">IFERROR(
  INDEX('Attendance Report Form'!$D$16:$D$287,
    SMALL(
      IF(ISNUMBER(SEARCH("C",'Attendance Report Form'!$C$16:$C$287)),
         ROW('Attendance Report Form'!$C$16:$C$287)-ROW('Attendance Report Form'!$C$16)+1),
      ROW(A108)
    )
  ),
"")</f>
        <v/>
      </c>
      <c r="D265" s="312" t="str" cm="1">
        <f t="array" ref="D265">IF(A265="","",
  COUNTIF(
    INDEX('Attendance Report Form'!$E$16:$AI$287,
      SMALL(
        IF(ISNUMBER(SEARCH("C",'Attendance Report Form'!$C$16:$C$287)),
           ROW('Attendance Report Form'!$C$16:$C$287)-ROW('Attendance Report Form'!$C$16)+1),
        ROW(A108)
      ),
    0),
  "F")
)</f>
        <v/>
      </c>
      <c r="E265" s="312" t="str" cm="1">
        <f t="array" ref="E265">IF(A265="","",
  COUNTIF(
    INDEX('Attendance Report Form'!$E$16:$AI$287,
      SMALL(
        IF(ISNUMBER(SEARCH("C",'Attendance Report Form'!$C$16:$C$287)),
           ROW('Attendance Report Form'!$C$16:$C$287)-ROW('Attendance Report Form'!$C$16)+1),
        ROW(A108)
      ),
    0),
  "P")
)</f>
        <v/>
      </c>
      <c r="F265" s="312" t="str" cm="1">
        <f t="array" ref="F265">IF(A265="","",
  COUNTIF(
    INDEX('Attendance Report Form'!$E$16:$AI$287,
      SMALL(
        IF(ISNUMBER(SEARCH("C",'Attendance Report Form'!$C$16:$C$287)),
           ROW('Attendance Report Form'!$C$16:$C$287)-ROW('Attendance Report Form'!$C$16)+1),
        ROW(A108)
      ),
    0),
  "FP")
)</f>
        <v/>
      </c>
      <c r="G265" s="312" t="str" cm="1">
        <f t="array" ref="G265">IF(A265="","",
  COUNTIF(
    INDEX('Attendance Report Form'!$E$16:$AI$287,
      SMALL(
        IF(ISNUMBER(SEARCH("C",'Attendance Report Form'!$C$16:$C$287)),
           ROW('Attendance Report Form'!$C$16:$C$287)-ROW('Attendance Report Form'!$C$16)+1),
        ROW(A108)
      ),
    0),
  "SI")
)</f>
        <v/>
      </c>
      <c r="H265" s="312" t="str" cm="1">
        <f t="array" ref="H265">IF(A265="","",
  COUNTIF(
    INDEX('Attendance Report Form'!$E$16:$AI$287,
      SMALL(
        IF(ISNUMBER(SEARCH("C",'Attendance Report Form'!$C$16:$C$287)),
           ROW('Attendance Report Form'!$C$16:$C$287)-ROW('Attendance Report Form'!$C$16)+1),
        ROW(A108)
      ),
    0),
  "N")
)</f>
        <v/>
      </c>
      <c r="I265" s="309"/>
      <c r="J265" s="298"/>
      <c r="K265" s="299"/>
      <c r="L265" s="299"/>
      <c r="M265" s="299"/>
      <c r="N265" s="299"/>
      <c r="O265" s="300"/>
      <c r="P265" s="301"/>
      <c r="Q265" s="302"/>
      <c r="R265" s="300"/>
      <c r="S265" s="303"/>
    </row>
    <row r="266" spans="1:20" ht="33" customHeight="1" x14ac:dyDescent="0.3">
      <c r="A266" s="312" t="str" cm="1">
        <f t="array" ref="A266">IFERROR(INDEX('Attendance Report Form'!$B$16:$B$287,SMALL(IF(ISNUMBER(SEARCH("C",'Attendance Report Form'!$C$16:$C$287)),ROW('Attendance Report Form'!$B$16:$B$287)-ROW('Attendance Report Form'!$B$16)+1),ROW(A109))),"")</f>
        <v/>
      </c>
      <c r="B266" s="313"/>
      <c r="C266" s="312" t="str" cm="1">
        <f t="array" ref="C266">IFERROR(
  INDEX('Attendance Report Form'!$D$16:$D$287,
    SMALL(
      IF(ISNUMBER(SEARCH("C",'Attendance Report Form'!$C$16:$C$287)),
         ROW('Attendance Report Form'!$C$16:$C$287)-ROW('Attendance Report Form'!$C$16)+1),
      ROW(A109)
    )
  ),
"")</f>
        <v/>
      </c>
      <c r="D266" s="312" t="str" cm="1">
        <f t="array" ref="D266">IF(A266="","",
  COUNTIF(
    INDEX('Attendance Report Form'!$E$16:$AI$287,
      SMALL(
        IF(ISNUMBER(SEARCH("C",'Attendance Report Form'!$C$16:$C$287)),
           ROW('Attendance Report Form'!$C$16:$C$287)-ROW('Attendance Report Form'!$C$16)+1),
        ROW(A109)
      ),
    0),
  "F")
)</f>
        <v/>
      </c>
      <c r="E266" s="312" t="str" cm="1">
        <f t="array" ref="E266">IF(A266="","",
  COUNTIF(
    INDEX('Attendance Report Form'!$E$16:$AI$287,
      SMALL(
        IF(ISNUMBER(SEARCH("C",'Attendance Report Form'!$C$16:$C$287)),
           ROW('Attendance Report Form'!$C$16:$C$287)-ROW('Attendance Report Form'!$C$16)+1),
        ROW(A109)
      ),
    0),
  "P")
)</f>
        <v/>
      </c>
      <c r="F266" s="312" t="str" cm="1">
        <f t="array" ref="F266">IF(A266="","",
  COUNTIF(
    INDEX('Attendance Report Form'!$E$16:$AI$287,
      SMALL(
        IF(ISNUMBER(SEARCH("C",'Attendance Report Form'!$C$16:$C$287)),
           ROW('Attendance Report Form'!$C$16:$C$287)-ROW('Attendance Report Form'!$C$16)+1),
        ROW(A109)
      ),
    0),
  "FP")
)</f>
        <v/>
      </c>
      <c r="G266" s="312" t="str" cm="1">
        <f t="array" ref="G266">IF(A266="","",
  COUNTIF(
    INDEX('Attendance Report Form'!$E$16:$AI$287,
      SMALL(
        IF(ISNUMBER(SEARCH("C",'Attendance Report Form'!$C$16:$C$287)),
           ROW('Attendance Report Form'!$C$16:$C$287)-ROW('Attendance Report Form'!$C$16)+1),
        ROW(A109)
      ),
    0),
  "SI")
)</f>
        <v/>
      </c>
      <c r="H266" s="312" t="str" cm="1">
        <f t="array" ref="H266">IF(A266="","",
  COUNTIF(
    INDEX('Attendance Report Form'!$E$16:$AI$287,
      SMALL(
        IF(ISNUMBER(SEARCH("C",'Attendance Report Form'!$C$16:$C$287)),
           ROW('Attendance Report Form'!$C$16:$C$287)-ROW('Attendance Report Form'!$C$16)+1),
        ROW(A109)
      ),
    0),
  "N")
)</f>
        <v/>
      </c>
      <c r="I266" s="309"/>
      <c r="J266" s="298"/>
      <c r="K266" s="299"/>
      <c r="L266" s="299"/>
      <c r="M266" s="299"/>
      <c r="N266" s="299"/>
      <c r="O266" s="300"/>
      <c r="P266" s="301"/>
      <c r="Q266" s="302"/>
      <c r="R266" s="300"/>
      <c r="S266" s="303"/>
    </row>
    <row r="267" spans="1:20" ht="33" customHeight="1" x14ac:dyDescent="0.3">
      <c r="A267" s="312" t="str" cm="1">
        <f t="array" ref="A267">IFERROR(INDEX('Attendance Report Form'!$B$16:$B$287,SMALL(IF(ISNUMBER(SEARCH("C",'Attendance Report Form'!$C$16:$C$287)),ROW('Attendance Report Form'!$B$16:$B$287)-ROW('Attendance Report Form'!$B$16)+1),ROW(A110))),"")</f>
        <v/>
      </c>
      <c r="B267" s="313"/>
      <c r="C267" s="312" t="str" cm="1">
        <f t="array" ref="C267">IFERROR(
  INDEX('Attendance Report Form'!$D$16:$D$287,
    SMALL(
      IF(ISNUMBER(SEARCH("C",'Attendance Report Form'!$C$16:$C$287)),
         ROW('Attendance Report Form'!$C$16:$C$287)-ROW('Attendance Report Form'!$C$16)+1),
      ROW(A110)
    )
  ),
"")</f>
        <v/>
      </c>
      <c r="D267" s="312" t="str" cm="1">
        <f t="array" ref="D267">IF(A267="","",
  COUNTIF(
    INDEX('Attendance Report Form'!$E$16:$AI$287,
      SMALL(
        IF(ISNUMBER(SEARCH("C",'Attendance Report Form'!$C$16:$C$287)),
           ROW('Attendance Report Form'!$C$16:$C$287)-ROW('Attendance Report Form'!$C$16)+1),
        ROW(A110)
      ),
    0),
  "F")
)</f>
        <v/>
      </c>
      <c r="E267" s="312" t="str" cm="1">
        <f t="array" ref="E267">IF(A267="","",
  COUNTIF(
    INDEX('Attendance Report Form'!$E$16:$AI$287,
      SMALL(
        IF(ISNUMBER(SEARCH("C",'Attendance Report Form'!$C$16:$C$287)),
           ROW('Attendance Report Form'!$C$16:$C$287)-ROW('Attendance Report Form'!$C$16)+1),
        ROW(A110)
      ),
    0),
  "P")
)</f>
        <v/>
      </c>
      <c r="F267" s="312" t="str" cm="1">
        <f t="array" ref="F267">IF(A267="","",
  COUNTIF(
    INDEX('Attendance Report Form'!$E$16:$AI$287,
      SMALL(
        IF(ISNUMBER(SEARCH("C",'Attendance Report Form'!$C$16:$C$287)),
           ROW('Attendance Report Form'!$C$16:$C$287)-ROW('Attendance Report Form'!$C$16)+1),
        ROW(A110)
      ),
    0),
  "FP")
)</f>
        <v/>
      </c>
      <c r="G267" s="312" t="str" cm="1">
        <f t="array" ref="G267">IF(A267="","",
  COUNTIF(
    INDEX('Attendance Report Form'!$E$16:$AI$287,
      SMALL(
        IF(ISNUMBER(SEARCH("C",'Attendance Report Form'!$C$16:$C$287)),
           ROW('Attendance Report Form'!$C$16:$C$287)-ROW('Attendance Report Form'!$C$16)+1),
        ROW(A110)
      ),
    0),
  "SI")
)</f>
        <v/>
      </c>
      <c r="H267" s="312" t="str" cm="1">
        <f t="array" ref="H267">IF(A267="","",
  COUNTIF(
    INDEX('Attendance Report Form'!$E$16:$AI$287,
      SMALL(
        IF(ISNUMBER(SEARCH("C",'Attendance Report Form'!$C$16:$C$287)),
           ROW('Attendance Report Form'!$C$16:$C$287)-ROW('Attendance Report Form'!$C$16)+1),
        ROW(A110)
      ),
    0),
  "N")
)</f>
        <v/>
      </c>
      <c r="I267" s="309"/>
      <c r="J267" s="298"/>
      <c r="K267" s="299"/>
      <c r="L267" s="299"/>
      <c r="M267" s="299"/>
      <c r="N267" s="299"/>
      <c r="O267" s="300"/>
      <c r="P267" s="301"/>
      <c r="Q267" s="302"/>
      <c r="R267" s="300"/>
      <c r="S267" s="303"/>
    </row>
    <row r="268" spans="1:20" ht="33" customHeight="1" x14ac:dyDescent="0.3">
      <c r="A268" s="312" t="str" cm="1">
        <f t="array" ref="A268">IFERROR(INDEX('Attendance Report Form'!$B$16:$B$287,SMALL(IF(ISNUMBER(SEARCH("C",'Attendance Report Form'!$C$16:$C$287)),ROW('Attendance Report Form'!$B$16:$B$287)-ROW('Attendance Report Form'!$B$16)+1),ROW(A111))),"")</f>
        <v/>
      </c>
      <c r="B268" s="313"/>
      <c r="C268" s="312" t="str" cm="1">
        <f t="array" ref="C268">IFERROR(
  INDEX('Attendance Report Form'!$D$16:$D$287,
    SMALL(
      IF(ISNUMBER(SEARCH("C",'Attendance Report Form'!$C$16:$C$287)),
         ROW('Attendance Report Form'!$C$16:$C$287)-ROW('Attendance Report Form'!$C$16)+1),
      ROW(A111)
    )
  ),
"")</f>
        <v/>
      </c>
      <c r="D268" s="312" t="str" cm="1">
        <f t="array" ref="D268">IF(A268="","",
  COUNTIF(
    INDEX('Attendance Report Form'!$E$16:$AI$287,
      SMALL(
        IF(ISNUMBER(SEARCH("C",'Attendance Report Form'!$C$16:$C$287)),
           ROW('Attendance Report Form'!$C$16:$C$287)-ROW('Attendance Report Form'!$C$16)+1),
        ROW(A111)
      ),
    0),
  "F")
)</f>
        <v/>
      </c>
      <c r="E268" s="312" t="str" cm="1">
        <f t="array" ref="E268">IF(A268="","",
  COUNTIF(
    INDEX('Attendance Report Form'!$E$16:$AI$287,
      SMALL(
        IF(ISNUMBER(SEARCH("C",'Attendance Report Form'!$C$16:$C$287)),
           ROW('Attendance Report Form'!$C$16:$C$287)-ROW('Attendance Report Form'!$C$16)+1),
        ROW(A111)
      ),
    0),
  "P")
)</f>
        <v/>
      </c>
      <c r="F268" s="312" t="str" cm="1">
        <f t="array" ref="F268">IF(A268="","",
  COUNTIF(
    INDEX('Attendance Report Form'!$E$16:$AI$287,
      SMALL(
        IF(ISNUMBER(SEARCH("C",'Attendance Report Form'!$C$16:$C$287)),
           ROW('Attendance Report Form'!$C$16:$C$287)-ROW('Attendance Report Form'!$C$16)+1),
        ROW(A111)
      ),
    0),
  "FP")
)</f>
        <v/>
      </c>
      <c r="G268" s="312" t="str" cm="1">
        <f t="array" ref="G268">IF(A268="","",
  COUNTIF(
    INDEX('Attendance Report Form'!$E$16:$AI$287,
      SMALL(
        IF(ISNUMBER(SEARCH("C",'Attendance Report Form'!$C$16:$C$287)),
           ROW('Attendance Report Form'!$C$16:$C$287)-ROW('Attendance Report Form'!$C$16)+1),
        ROW(A111)
      ),
    0),
  "SI")
)</f>
        <v/>
      </c>
      <c r="H268" s="312" t="str" cm="1">
        <f t="array" ref="H268">IF(A268="","",
  COUNTIF(
    INDEX('Attendance Report Form'!$E$16:$AI$287,
      SMALL(
        IF(ISNUMBER(SEARCH("C",'Attendance Report Form'!$C$16:$C$287)),
           ROW('Attendance Report Form'!$C$16:$C$287)-ROW('Attendance Report Form'!$C$16)+1),
        ROW(A111)
      ),
    0),
  "N")
)</f>
        <v/>
      </c>
      <c r="I268" s="309"/>
      <c r="J268" s="298"/>
      <c r="K268" s="299"/>
      <c r="L268" s="299"/>
      <c r="M268" s="299"/>
      <c r="N268" s="299"/>
      <c r="O268" s="300"/>
      <c r="P268" s="301"/>
      <c r="Q268" s="302"/>
      <c r="R268" s="300"/>
      <c r="S268" s="303"/>
    </row>
    <row r="269" spans="1:20" ht="33" customHeight="1" x14ac:dyDescent="0.3">
      <c r="A269" s="312" t="str" cm="1">
        <f t="array" ref="A269">IFERROR(INDEX('Attendance Report Form'!$B$16:$B$287,SMALL(IF(ISNUMBER(SEARCH("C",'Attendance Report Form'!$C$16:$C$287)),ROW('Attendance Report Form'!$B$16:$B$287)-ROW('Attendance Report Form'!$B$16)+1),ROW(A112))),"")</f>
        <v/>
      </c>
      <c r="B269" s="313"/>
      <c r="C269" s="312" t="str" cm="1">
        <f t="array" ref="C269">IFERROR(
  INDEX('Attendance Report Form'!$D$16:$D$287,
    SMALL(
      IF(ISNUMBER(SEARCH("C",'Attendance Report Form'!$C$16:$C$287)),
         ROW('Attendance Report Form'!$C$16:$C$287)-ROW('Attendance Report Form'!$C$16)+1),
      ROW(A112)
    )
  ),
"")</f>
        <v/>
      </c>
      <c r="D269" s="312" t="str" cm="1">
        <f t="array" ref="D269">IF(A269="","",
  COUNTIF(
    INDEX('Attendance Report Form'!$E$16:$AI$287,
      SMALL(
        IF(ISNUMBER(SEARCH("C",'Attendance Report Form'!$C$16:$C$287)),
           ROW('Attendance Report Form'!$C$16:$C$287)-ROW('Attendance Report Form'!$C$16)+1),
        ROW(A112)
      ),
    0),
  "F")
)</f>
        <v/>
      </c>
      <c r="E269" s="312" t="str" cm="1">
        <f t="array" ref="E269">IF(A269="","",
  COUNTIF(
    INDEX('Attendance Report Form'!$E$16:$AI$287,
      SMALL(
        IF(ISNUMBER(SEARCH("C",'Attendance Report Form'!$C$16:$C$287)),
           ROW('Attendance Report Form'!$C$16:$C$287)-ROW('Attendance Report Form'!$C$16)+1),
        ROW(A112)
      ),
    0),
  "P")
)</f>
        <v/>
      </c>
      <c r="F269" s="312" t="str" cm="1">
        <f t="array" ref="F269">IF(A269="","",
  COUNTIF(
    INDEX('Attendance Report Form'!$E$16:$AI$287,
      SMALL(
        IF(ISNUMBER(SEARCH("C",'Attendance Report Form'!$C$16:$C$287)),
           ROW('Attendance Report Form'!$C$16:$C$287)-ROW('Attendance Report Form'!$C$16)+1),
        ROW(A112)
      ),
    0),
  "FP")
)</f>
        <v/>
      </c>
      <c r="G269" s="312" t="str" cm="1">
        <f t="array" ref="G269">IF(A269="","",
  COUNTIF(
    INDEX('Attendance Report Form'!$E$16:$AI$287,
      SMALL(
        IF(ISNUMBER(SEARCH("C",'Attendance Report Form'!$C$16:$C$287)),
           ROW('Attendance Report Form'!$C$16:$C$287)-ROW('Attendance Report Form'!$C$16)+1),
        ROW(A112)
      ),
    0),
  "SI")
)</f>
        <v/>
      </c>
      <c r="H269" s="312" t="str" cm="1">
        <f t="array" ref="H269">IF(A269="","",
  COUNTIF(
    INDEX('Attendance Report Form'!$E$16:$AI$287,
      SMALL(
        IF(ISNUMBER(SEARCH("C",'Attendance Report Form'!$C$16:$C$287)),
           ROW('Attendance Report Form'!$C$16:$C$287)-ROW('Attendance Report Form'!$C$16)+1),
        ROW(A112)
      ),
    0),
  "N")
)</f>
        <v/>
      </c>
      <c r="I269" s="309"/>
      <c r="J269" s="298"/>
      <c r="K269" s="299"/>
      <c r="L269" s="299"/>
      <c r="M269" s="299"/>
      <c r="N269" s="299"/>
      <c r="O269" s="300"/>
      <c r="P269" s="301"/>
      <c r="Q269" s="302"/>
      <c r="R269" s="300"/>
      <c r="S269" s="303"/>
    </row>
    <row r="270" spans="1:20" ht="33" customHeight="1" x14ac:dyDescent="0.3">
      <c r="A270" s="312" t="str" cm="1">
        <f t="array" ref="A270">IFERROR(INDEX('Attendance Report Form'!$B$16:$B$287,SMALL(IF(ISNUMBER(SEARCH("C",'Attendance Report Form'!$C$16:$C$287)),ROW('Attendance Report Form'!$B$16:$B$287)-ROW('Attendance Report Form'!$B$16)+1),ROW(A113))),"")</f>
        <v/>
      </c>
      <c r="B270" s="313"/>
      <c r="C270" s="312" t="str" cm="1">
        <f t="array" ref="C270">IFERROR(
  INDEX('Attendance Report Form'!$D$16:$D$287,
    SMALL(
      IF(ISNUMBER(SEARCH("C",'Attendance Report Form'!$C$16:$C$287)),
         ROW('Attendance Report Form'!$C$16:$C$287)-ROW('Attendance Report Form'!$C$16)+1),
      ROW(A113)
    )
  ),
"")</f>
        <v/>
      </c>
      <c r="D270" s="312" t="str" cm="1">
        <f t="array" ref="D270">IF(A270="","",
  COUNTIF(
    INDEX('Attendance Report Form'!$E$16:$AI$287,
      SMALL(
        IF(ISNUMBER(SEARCH("C",'Attendance Report Form'!$C$16:$C$287)),
           ROW('Attendance Report Form'!$C$16:$C$287)-ROW('Attendance Report Form'!$C$16)+1),
        ROW(A113)
      ),
    0),
  "F")
)</f>
        <v/>
      </c>
      <c r="E270" s="312" t="str" cm="1">
        <f t="array" ref="E270">IF(A270="","",
  COUNTIF(
    INDEX('Attendance Report Form'!$E$16:$AI$287,
      SMALL(
        IF(ISNUMBER(SEARCH("C",'Attendance Report Form'!$C$16:$C$287)),
           ROW('Attendance Report Form'!$C$16:$C$287)-ROW('Attendance Report Form'!$C$16)+1),
        ROW(A113)
      ),
    0),
  "P")
)</f>
        <v/>
      </c>
      <c r="F270" s="312" t="str" cm="1">
        <f t="array" ref="F270">IF(A270="","",
  COUNTIF(
    INDEX('Attendance Report Form'!$E$16:$AI$287,
      SMALL(
        IF(ISNUMBER(SEARCH("C",'Attendance Report Form'!$C$16:$C$287)),
           ROW('Attendance Report Form'!$C$16:$C$287)-ROW('Attendance Report Form'!$C$16)+1),
        ROW(A113)
      ),
    0),
  "FP")
)</f>
        <v/>
      </c>
      <c r="G270" s="312" t="str" cm="1">
        <f t="array" ref="G270">IF(A270="","",
  COUNTIF(
    INDEX('Attendance Report Form'!$E$16:$AI$287,
      SMALL(
        IF(ISNUMBER(SEARCH("C",'Attendance Report Form'!$C$16:$C$287)),
           ROW('Attendance Report Form'!$C$16:$C$287)-ROW('Attendance Report Form'!$C$16)+1),
        ROW(A113)
      ),
    0),
  "SI")
)</f>
        <v/>
      </c>
      <c r="H270" s="312" t="str" cm="1">
        <f t="array" ref="H270">IF(A270="","",
  COUNTIF(
    INDEX('Attendance Report Form'!$E$16:$AI$287,
      SMALL(
        IF(ISNUMBER(SEARCH("C",'Attendance Report Form'!$C$16:$C$287)),
           ROW('Attendance Report Form'!$C$16:$C$287)-ROW('Attendance Report Form'!$C$16)+1),
        ROW(A113)
      ),
    0),
  "N")
)</f>
        <v/>
      </c>
      <c r="I270" s="309"/>
      <c r="J270" s="298"/>
      <c r="K270" s="299"/>
      <c r="L270" s="299"/>
      <c r="M270" s="299"/>
      <c r="N270" s="299"/>
      <c r="O270" s="300"/>
      <c r="P270" s="301"/>
      <c r="Q270" s="302"/>
      <c r="R270" s="300"/>
      <c r="S270" s="303"/>
    </row>
    <row r="271" spans="1:20" ht="33" customHeight="1" x14ac:dyDescent="0.3">
      <c r="A271" s="312" t="str" cm="1">
        <f t="array" ref="A271">IFERROR(INDEX('Attendance Report Form'!$B$16:$B$287,SMALL(IF(ISNUMBER(SEARCH("C",'Attendance Report Form'!$C$16:$C$287)),ROW('Attendance Report Form'!$B$16:$B$287)-ROW('Attendance Report Form'!$B$16)+1),ROW(A114))),"")</f>
        <v/>
      </c>
      <c r="B271" s="313"/>
      <c r="C271" s="312" t="str" cm="1">
        <f t="array" ref="C271">IFERROR(
  INDEX('Attendance Report Form'!$D$16:$D$287,
    SMALL(
      IF(ISNUMBER(SEARCH("C",'Attendance Report Form'!$C$16:$C$287)),
         ROW('Attendance Report Form'!$C$16:$C$287)-ROW('Attendance Report Form'!$C$16)+1),
      ROW(A114)
    )
  ),
"")</f>
        <v/>
      </c>
      <c r="D271" s="312" t="str" cm="1">
        <f t="array" ref="D271">IF(A271="","",
  COUNTIF(
    INDEX('Attendance Report Form'!$E$16:$AI$287,
      SMALL(
        IF(ISNUMBER(SEARCH("C",'Attendance Report Form'!$C$16:$C$287)),
           ROW('Attendance Report Form'!$C$16:$C$287)-ROW('Attendance Report Form'!$C$16)+1),
        ROW(A114)
      ),
    0),
  "F")
)</f>
        <v/>
      </c>
      <c r="E271" s="312" t="str" cm="1">
        <f t="array" ref="E271">IF(A271="","",
  COUNTIF(
    INDEX('Attendance Report Form'!$E$16:$AI$287,
      SMALL(
        IF(ISNUMBER(SEARCH("C",'Attendance Report Form'!$C$16:$C$287)),
           ROW('Attendance Report Form'!$C$16:$C$287)-ROW('Attendance Report Form'!$C$16)+1),
        ROW(A114)
      ),
    0),
  "P")
)</f>
        <v/>
      </c>
      <c r="F271" s="312" t="str" cm="1">
        <f t="array" ref="F271">IF(A271="","",
  COUNTIF(
    INDEX('Attendance Report Form'!$E$16:$AI$287,
      SMALL(
        IF(ISNUMBER(SEARCH("C",'Attendance Report Form'!$C$16:$C$287)),
           ROW('Attendance Report Form'!$C$16:$C$287)-ROW('Attendance Report Form'!$C$16)+1),
        ROW(A114)
      ),
    0),
  "FP")
)</f>
        <v/>
      </c>
      <c r="G271" s="312" t="str" cm="1">
        <f t="array" ref="G271">IF(A271="","",
  COUNTIF(
    INDEX('Attendance Report Form'!$E$16:$AI$287,
      SMALL(
        IF(ISNUMBER(SEARCH("C",'Attendance Report Form'!$C$16:$C$287)),
           ROW('Attendance Report Form'!$C$16:$C$287)-ROW('Attendance Report Form'!$C$16)+1),
        ROW(A114)
      ),
    0),
  "SI")
)</f>
        <v/>
      </c>
      <c r="H271" s="312" t="str" cm="1">
        <f t="array" ref="H271">IF(A271="","",
  COUNTIF(
    INDEX('Attendance Report Form'!$E$16:$AI$287,
      SMALL(
        IF(ISNUMBER(SEARCH("C",'Attendance Report Form'!$C$16:$C$287)),
           ROW('Attendance Report Form'!$C$16:$C$287)-ROW('Attendance Report Form'!$C$16)+1),
        ROW(A114)
      ),
    0),
  "N")
)</f>
        <v/>
      </c>
      <c r="I271" s="309"/>
      <c r="J271" s="298"/>
      <c r="K271" s="299"/>
      <c r="L271" s="299"/>
      <c r="M271" s="299"/>
      <c r="N271" s="299"/>
      <c r="O271" s="300"/>
      <c r="P271" s="301"/>
      <c r="Q271" s="302"/>
      <c r="R271" s="300"/>
      <c r="S271" s="303"/>
    </row>
    <row r="272" spans="1:20" ht="33" customHeight="1" x14ac:dyDescent="0.3">
      <c r="A272" s="312" t="str" cm="1">
        <f t="array" ref="A272">IFERROR(INDEX('Attendance Report Form'!$B$16:$B$287,SMALL(IF(ISNUMBER(SEARCH("C",'Attendance Report Form'!$C$16:$C$287)),ROW('Attendance Report Form'!$B$16:$B$287)-ROW('Attendance Report Form'!$B$16)+1),ROW(A115))),"")</f>
        <v/>
      </c>
      <c r="B272" s="313"/>
      <c r="C272" s="312" t="str" cm="1">
        <f t="array" ref="C272">IFERROR(
  INDEX('Attendance Report Form'!$D$16:$D$287,
    SMALL(
      IF(ISNUMBER(SEARCH("C",'Attendance Report Form'!$C$16:$C$287)),
         ROW('Attendance Report Form'!$C$16:$C$287)-ROW('Attendance Report Form'!$C$16)+1),
      ROW(A115)
    )
  ),
"")</f>
        <v/>
      </c>
      <c r="D272" s="312" t="str" cm="1">
        <f t="array" ref="D272">IF(A272="","",
  COUNTIF(
    INDEX('Attendance Report Form'!$E$16:$AI$287,
      SMALL(
        IF(ISNUMBER(SEARCH("C",'Attendance Report Form'!$C$16:$C$287)),
           ROW('Attendance Report Form'!$C$16:$C$287)-ROW('Attendance Report Form'!$C$16)+1),
        ROW(A115)
      ),
    0),
  "F")
)</f>
        <v/>
      </c>
      <c r="E272" s="312" t="str" cm="1">
        <f t="array" ref="E272">IF(A272="","",
  COUNTIF(
    INDEX('Attendance Report Form'!$E$16:$AI$287,
      SMALL(
        IF(ISNUMBER(SEARCH("C",'Attendance Report Form'!$C$16:$C$287)),
           ROW('Attendance Report Form'!$C$16:$C$287)-ROW('Attendance Report Form'!$C$16)+1),
        ROW(A115)
      ),
    0),
  "P")
)</f>
        <v/>
      </c>
      <c r="F272" s="312" t="str" cm="1">
        <f t="array" ref="F272">IF(A272="","",
  COUNTIF(
    INDEX('Attendance Report Form'!$E$16:$AI$287,
      SMALL(
        IF(ISNUMBER(SEARCH("C",'Attendance Report Form'!$C$16:$C$287)),
           ROW('Attendance Report Form'!$C$16:$C$287)-ROW('Attendance Report Form'!$C$16)+1),
        ROW(A115)
      ),
    0),
  "FP")
)</f>
        <v/>
      </c>
      <c r="G272" s="312" t="str" cm="1">
        <f t="array" ref="G272">IF(A272="","",
  COUNTIF(
    INDEX('Attendance Report Form'!$E$16:$AI$287,
      SMALL(
        IF(ISNUMBER(SEARCH("C",'Attendance Report Form'!$C$16:$C$287)),
           ROW('Attendance Report Form'!$C$16:$C$287)-ROW('Attendance Report Form'!$C$16)+1),
        ROW(A115)
      ),
    0),
  "SI")
)</f>
        <v/>
      </c>
      <c r="H272" s="312" t="str" cm="1">
        <f t="array" ref="H272">IF(A272="","",
  COUNTIF(
    INDEX('Attendance Report Form'!$E$16:$AI$287,
      SMALL(
        IF(ISNUMBER(SEARCH("C",'Attendance Report Form'!$C$16:$C$287)),
           ROW('Attendance Report Form'!$C$16:$C$287)-ROW('Attendance Report Form'!$C$16)+1),
        ROW(A115)
      ),
    0),
  "N")
)</f>
        <v/>
      </c>
      <c r="I272" s="309"/>
      <c r="J272" s="298"/>
      <c r="K272" s="299"/>
      <c r="L272" s="299"/>
      <c r="M272" s="299"/>
      <c r="N272" s="299"/>
      <c r="O272" s="300"/>
      <c r="P272" s="301"/>
      <c r="Q272" s="302"/>
      <c r="R272" s="300"/>
      <c r="S272" s="303"/>
    </row>
    <row r="273" spans="1:35" ht="33" customHeight="1" x14ac:dyDescent="0.3">
      <c r="A273" s="312" t="str" cm="1">
        <f t="array" ref="A273">IFERROR(INDEX('Attendance Report Form'!$B$16:$B$287,SMALL(IF(ISNUMBER(SEARCH("C",'Attendance Report Form'!$C$16:$C$287)),ROW('Attendance Report Form'!$B$16:$B$287)-ROW('Attendance Report Form'!$B$16)+1),ROW(A116))),"")</f>
        <v/>
      </c>
      <c r="B273" s="313"/>
      <c r="C273" s="312" t="str" cm="1">
        <f t="array" ref="C273">IFERROR(
  INDEX('Attendance Report Form'!$D$16:$D$287,
    SMALL(
      IF(ISNUMBER(SEARCH("C",'Attendance Report Form'!$C$16:$C$287)),
         ROW('Attendance Report Form'!$C$16:$C$287)-ROW('Attendance Report Form'!$C$16)+1),
      ROW(A116)
    )
  ),
"")</f>
        <v/>
      </c>
      <c r="D273" s="312" t="str" cm="1">
        <f t="array" ref="D273">IF(A273="","",
  COUNTIF(
    INDEX('Attendance Report Form'!$E$16:$AI$287,
      SMALL(
        IF(ISNUMBER(SEARCH("C",'Attendance Report Form'!$C$16:$C$287)),
           ROW('Attendance Report Form'!$C$16:$C$287)-ROW('Attendance Report Form'!$C$16)+1),
        ROW(A116)
      ),
    0),
  "F")
)</f>
        <v/>
      </c>
      <c r="E273" s="312" t="str" cm="1">
        <f t="array" ref="E273">IF(A273="","",
  COUNTIF(
    INDEX('Attendance Report Form'!$E$16:$AI$287,
      SMALL(
        IF(ISNUMBER(SEARCH("C",'Attendance Report Form'!$C$16:$C$287)),
           ROW('Attendance Report Form'!$C$16:$C$287)-ROW('Attendance Report Form'!$C$16)+1),
        ROW(A116)
      ),
    0),
  "P")
)</f>
        <v/>
      </c>
      <c r="F273" s="312" t="str" cm="1">
        <f t="array" ref="F273">IF(A273="","",
  COUNTIF(
    INDEX('Attendance Report Form'!$E$16:$AI$287,
      SMALL(
        IF(ISNUMBER(SEARCH("C",'Attendance Report Form'!$C$16:$C$287)),
           ROW('Attendance Report Form'!$C$16:$C$287)-ROW('Attendance Report Form'!$C$16)+1),
        ROW(A116)
      ),
    0),
  "FP")
)</f>
        <v/>
      </c>
      <c r="G273" s="312" t="str" cm="1">
        <f t="array" ref="G273">IF(A273="","",
  COUNTIF(
    INDEX('Attendance Report Form'!$E$16:$AI$287,
      SMALL(
        IF(ISNUMBER(SEARCH("C",'Attendance Report Form'!$C$16:$C$287)),
           ROW('Attendance Report Form'!$C$16:$C$287)-ROW('Attendance Report Form'!$C$16)+1),
        ROW(A116)
      ),
    0),
  "SI")
)</f>
        <v/>
      </c>
      <c r="H273" s="312" t="str" cm="1">
        <f t="array" ref="H273">IF(A273="","",
  COUNTIF(
    INDEX('Attendance Report Form'!$E$16:$AI$287,
      SMALL(
        IF(ISNUMBER(SEARCH("C",'Attendance Report Form'!$C$16:$C$287)),
           ROW('Attendance Report Form'!$C$16:$C$287)-ROW('Attendance Report Form'!$C$16)+1),
        ROW(A116)
      ),
    0),
  "N")
)</f>
        <v/>
      </c>
      <c r="I273" s="309"/>
      <c r="J273" s="298"/>
      <c r="K273" s="299"/>
      <c r="L273" s="299"/>
      <c r="M273" s="299"/>
      <c r="N273" s="299"/>
      <c r="O273" s="300"/>
      <c r="P273" s="301"/>
      <c r="Q273" s="302"/>
      <c r="R273" s="300"/>
      <c r="S273" s="303"/>
    </row>
    <row r="274" spans="1:35" ht="33" customHeight="1" x14ac:dyDescent="0.3">
      <c r="A274" s="312" t="str" cm="1">
        <f t="array" ref="A274">IFERROR(INDEX('Attendance Report Form'!$B$16:$B$287,SMALL(IF(ISNUMBER(SEARCH("C",'Attendance Report Form'!$C$16:$C$287)),ROW('Attendance Report Form'!$B$16:$B$287)-ROW('Attendance Report Form'!$B$16)+1),ROW(A117))),"")</f>
        <v/>
      </c>
      <c r="B274" s="313"/>
      <c r="C274" s="312" t="str" cm="1">
        <f t="array" ref="C274">IFERROR(
  INDEX('Attendance Report Form'!$D$16:$D$287,
    SMALL(
      IF(ISNUMBER(SEARCH("C",'Attendance Report Form'!$C$16:$C$287)),
         ROW('Attendance Report Form'!$C$16:$C$287)-ROW('Attendance Report Form'!$C$16)+1),
      ROW(A117)
    )
  ),
"")</f>
        <v/>
      </c>
      <c r="D274" s="312" t="str" cm="1">
        <f t="array" ref="D274">IF(A274="","",
  COUNTIF(
    INDEX('Attendance Report Form'!$E$16:$AI$287,
      SMALL(
        IF(ISNUMBER(SEARCH("C",'Attendance Report Form'!$C$16:$C$287)),
           ROW('Attendance Report Form'!$C$16:$C$287)-ROW('Attendance Report Form'!$C$16)+1),
        ROW(A117)
      ),
    0),
  "F")
)</f>
        <v/>
      </c>
      <c r="E274" s="312" t="str" cm="1">
        <f t="array" ref="E274">IF(A274="","",
  COUNTIF(
    INDEX('Attendance Report Form'!$E$16:$AI$287,
      SMALL(
        IF(ISNUMBER(SEARCH("C",'Attendance Report Form'!$C$16:$C$287)),
           ROW('Attendance Report Form'!$C$16:$C$287)-ROW('Attendance Report Form'!$C$16)+1),
        ROW(A117)
      ),
    0),
  "P")
)</f>
        <v/>
      </c>
      <c r="F274" s="312" t="str" cm="1">
        <f t="array" ref="F274">IF(A274="","",
  COUNTIF(
    INDEX('Attendance Report Form'!$E$16:$AI$287,
      SMALL(
        IF(ISNUMBER(SEARCH("C",'Attendance Report Form'!$C$16:$C$287)),
           ROW('Attendance Report Form'!$C$16:$C$287)-ROW('Attendance Report Form'!$C$16)+1),
        ROW(A117)
      ),
    0),
  "FP")
)</f>
        <v/>
      </c>
      <c r="G274" s="312" t="str" cm="1">
        <f t="array" ref="G274">IF(A274="","",
  COUNTIF(
    INDEX('Attendance Report Form'!$E$16:$AI$287,
      SMALL(
        IF(ISNUMBER(SEARCH("C",'Attendance Report Form'!$C$16:$C$287)),
           ROW('Attendance Report Form'!$C$16:$C$287)-ROW('Attendance Report Form'!$C$16)+1),
        ROW(A117)
      ),
    0),
  "SI")
)</f>
        <v/>
      </c>
      <c r="H274" s="312" t="str" cm="1">
        <f t="array" ref="H274">IF(A274="","",
  COUNTIF(
    INDEX('Attendance Report Form'!$E$16:$AI$287,
      SMALL(
        IF(ISNUMBER(SEARCH("C",'Attendance Report Form'!$C$16:$C$287)),
           ROW('Attendance Report Form'!$C$16:$C$287)-ROW('Attendance Report Form'!$C$16)+1),
        ROW(A117)
      ),
    0),
  "N")
)</f>
        <v/>
      </c>
      <c r="I274" s="309"/>
      <c r="J274" s="298"/>
      <c r="K274" s="299"/>
      <c r="L274" s="299"/>
      <c r="M274" s="299"/>
      <c r="N274" s="299"/>
      <c r="O274" s="300"/>
      <c r="P274" s="301"/>
      <c r="Q274" s="302"/>
      <c r="R274" s="300"/>
      <c r="S274" s="303"/>
    </row>
    <row r="275" spans="1:35" ht="33" customHeight="1" x14ac:dyDescent="0.3">
      <c r="A275" s="312" t="str" cm="1">
        <f t="array" ref="A275">IFERROR(INDEX('Attendance Report Form'!$B$16:$B$287,SMALL(IF(ISNUMBER(SEARCH("C",'Attendance Report Form'!$C$16:$C$287)),ROW('Attendance Report Form'!$B$16:$B$287)-ROW('Attendance Report Form'!$B$16)+1),ROW(A118))),"")</f>
        <v/>
      </c>
      <c r="B275" s="313"/>
      <c r="C275" s="312" t="str" cm="1">
        <f t="array" ref="C275">IFERROR(
  INDEX('Attendance Report Form'!$D$16:$D$287,
    SMALL(
      IF(ISNUMBER(SEARCH("C",'Attendance Report Form'!$C$16:$C$287)),
         ROW('Attendance Report Form'!$C$16:$C$287)-ROW('Attendance Report Form'!$C$16)+1),
      ROW(A118)
    )
  ),
"")</f>
        <v/>
      </c>
      <c r="D275" s="312" t="str" cm="1">
        <f t="array" ref="D275">IF(A275="","",
  COUNTIF(
    INDEX('Attendance Report Form'!$E$16:$AI$287,
      SMALL(
        IF(ISNUMBER(SEARCH("C",'Attendance Report Form'!$C$16:$C$287)),
           ROW('Attendance Report Form'!$C$16:$C$287)-ROW('Attendance Report Form'!$C$16)+1),
        ROW(A118)
      ),
    0),
  "F")
)</f>
        <v/>
      </c>
      <c r="E275" s="312" t="str" cm="1">
        <f t="array" ref="E275">IF(A275="","",
  COUNTIF(
    INDEX('Attendance Report Form'!$E$16:$AI$287,
      SMALL(
        IF(ISNUMBER(SEARCH("C",'Attendance Report Form'!$C$16:$C$287)),
           ROW('Attendance Report Form'!$C$16:$C$287)-ROW('Attendance Report Form'!$C$16)+1),
        ROW(A118)
      ),
    0),
  "P")
)</f>
        <v/>
      </c>
      <c r="F275" s="312" t="str" cm="1">
        <f t="array" ref="F275">IF(A275="","",
  COUNTIF(
    INDEX('Attendance Report Form'!$E$16:$AI$287,
      SMALL(
        IF(ISNUMBER(SEARCH("C",'Attendance Report Form'!$C$16:$C$287)),
           ROW('Attendance Report Form'!$C$16:$C$287)-ROW('Attendance Report Form'!$C$16)+1),
        ROW(A118)
      ),
    0),
  "FP")
)</f>
        <v/>
      </c>
      <c r="G275" s="312" t="str" cm="1">
        <f t="array" ref="G275">IF(A275="","",
  COUNTIF(
    INDEX('Attendance Report Form'!$E$16:$AI$287,
      SMALL(
        IF(ISNUMBER(SEARCH("C",'Attendance Report Form'!$C$16:$C$287)),
           ROW('Attendance Report Form'!$C$16:$C$287)-ROW('Attendance Report Form'!$C$16)+1),
        ROW(A118)
      ),
    0),
  "SI")
)</f>
        <v/>
      </c>
      <c r="H275" s="312" t="str" cm="1">
        <f t="array" ref="H275">IF(A275="","",
  COUNTIF(
    INDEX('Attendance Report Form'!$E$16:$AI$287,
      SMALL(
        IF(ISNUMBER(SEARCH("C",'Attendance Report Form'!$C$16:$C$287)),
           ROW('Attendance Report Form'!$C$16:$C$287)-ROW('Attendance Report Form'!$C$16)+1),
        ROW(A118)
      ),
    0),
  "N")
)</f>
        <v/>
      </c>
      <c r="I275" s="309"/>
      <c r="J275" s="298"/>
      <c r="K275" s="299"/>
      <c r="L275" s="299"/>
      <c r="M275" s="299"/>
      <c r="N275" s="299"/>
      <c r="O275" s="300"/>
      <c r="P275" s="301"/>
      <c r="Q275" s="302"/>
      <c r="R275" s="300"/>
      <c r="S275" s="303"/>
    </row>
    <row r="276" spans="1:35" ht="33" customHeight="1" x14ac:dyDescent="0.3">
      <c r="A276" s="312" t="str" cm="1">
        <f t="array" ref="A276">IFERROR(INDEX('Attendance Report Form'!$B$16:$B$287,SMALL(IF(ISNUMBER(SEARCH("C",'Attendance Report Form'!$C$16:$C$287)),ROW('Attendance Report Form'!$B$16:$B$287)-ROW('Attendance Report Form'!$B$16)+1),ROW(A119))),"")</f>
        <v/>
      </c>
      <c r="B276" s="313"/>
      <c r="C276" s="312" t="str" cm="1">
        <f t="array" ref="C276">IFERROR(
  INDEX('Attendance Report Form'!$D$16:$D$287,
    SMALL(
      IF(ISNUMBER(SEARCH("C",'Attendance Report Form'!$C$16:$C$287)),
         ROW('Attendance Report Form'!$C$16:$C$287)-ROW('Attendance Report Form'!$C$16)+1),
      ROW(A119)
    )
  ),
"")</f>
        <v/>
      </c>
      <c r="D276" s="312" t="str" cm="1">
        <f t="array" ref="D276">IF(A276="","",
  COUNTIF(
    INDEX('Attendance Report Form'!$E$16:$AI$287,
      SMALL(
        IF(ISNUMBER(SEARCH("C",'Attendance Report Form'!$C$16:$C$287)),
           ROW('Attendance Report Form'!$C$16:$C$287)-ROW('Attendance Report Form'!$C$16)+1),
        ROW(A119)
      ),
    0),
  "F")
)</f>
        <v/>
      </c>
      <c r="E276" s="312" t="str" cm="1">
        <f t="array" ref="E276">IF(A276="","",
  COUNTIF(
    INDEX('Attendance Report Form'!$E$16:$AI$287,
      SMALL(
        IF(ISNUMBER(SEARCH("C",'Attendance Report Form'!$C$16:$C$287)),
           ROW('Attendance Report Form'!$C$16:$C$287)-ROW('Attendance Report Form'!$C$16)+1),
        ROW(A119)
      ),
    0),
  "P")
)</f>
        <v/>
      </c>
      <c r="F276" s="312" t="str" cm="1">
        <f t="array" ref="F276">IF(A276="","",
  COUNTIF(
    INDEX('Attendance Report Form'!$E$16:$AI$287,
      SMALL(
        IF(ISNUMBER(SEARCH("C",'Attendance Report Form'!$C$16:$C$287)),
           ROW('Attendance Report Form'!$C$16:$C$287)-ROW('Attendance Report Form'!$C$16)+1),
        ROW(A119)
      ),
    0),
  "FP")
)</f>
        <v/>
      </c>
      <c r="G276" s="312" t="str" cm="1">
        <f t="array" ref="G276">IF(A276="","",
  COUNTIF(
    INDEX('Attendance Report Form'!$E$16:$AI$287,
      SMALL(
        IF(ISNUMBER(SEARCH("C",'Attendance Report Form'!$C$16:$C$287)),
           ROW('Attendance Report Form'!$C$16:$C$287)-ROW('Attendance Report Form'!$C$16)+1),
        ROW(A119)
      ),
    0),
  "SI")
)</f>
        <v/>
      </c>
      <c r="H276" s="312" t="str" cm="1">
        <f t="array" ref="H276">IF(A276="","",
  COUNTIF(
    INDEX('Attendance Report Form'!$E$16:$AI$287,
      SMALL(
        IF(ISNUMBER(SEARCH("C",'Attendance Report Form'!$C$16:$C$287)),
           ROW('Attendance Report Form'!$C$16:$C$287)-ROW('Attendance Report Form'!$C$16)+1),
        ROW(A119)
      ),
    0),
  "N")
)</f>
        <v/>
      </c>
      <c r="I276" s="309"/>
      <c r="J276" s="298"/>
      <c r="K276" s="299"/>
      <c r="L276" s="299"/>
      <c r="M276" s="299"/>
      <c r="N276" s="299"/>
      <c r="O276" s="300"/>
      <c r="P276" s="301"/>
      <c r="Q276" s="302"/>
      <c r="R276" s="300"/>
      <c r="S276" s="303"/>
    </row>
    <row r="277" spans="1:35" ht="33" customHeight="1" thickBot="1" x14ac:dyDescent="0.35">
      <c r="A277" s="312" t="str" cm="1">
        <f t="array" ref="A277">IFERROR(INDEX('Attendance Report Form'!$B$16:$B$287,SMALL(IF(ISNUMBER(SEARCH("C",'Attendance Report Form'!$C$16:$C$287)),ROW('Attendance Report Form'!$B$16:$B$287)-ROW('Attendance Report Form'!$B$16)+1),ROW(A120))),"")</f>
        <v/>
      </c>
      <c r="B277" s="313"/>
      <c r="C277" s="312" t="str" cm="1">
        <f t="array" ref="C277">IFERROR(
  INDEX('Attendance Report Form'!$D$16:$D$287,
    SMALL(
      IF(ISNUMBER(SEARCH("C",'Attendance Report Form'!$C$16:$C$287)),
         ROW('Attendance Report Form'!$C$16:$C$287)-ROW('Attendance Report Form'!$C$16)+1),
      ROW(A120)
    )
  ),
"")</f>
        <v/>
      </c>
      <c r="D277" s="312" t="str" cm="1">
        <f t="array" ref="D277">IF(A277="","",
  COUNTIF(
    INDEX('Attendance Report Form'!$E$16:$AI$287,
      SMALL(
        IF(ISNUMBER(SEARCH("C",'Attendance Report Form'!$C$16:$C$287)),
           ROW('Attendance Report Form'!$C$16:$C$287)-ROW('Attendance Report Form'!$C$16)+1),
        ROW(A120)
      ),
    0),
  "F")
)</f>
        <v/>
      </c>
      <c r="E277" s="312" t="str" cm="1">
        <f t="array" ref="E277">IF(A277="","",
  COUNTIF(
    INDEX('Attendance Report Form'!$E$16:$AI$287,
      SMALL(
        IF(ISNUMBER(SEARCH("C",'Attendance Report Form'!$C$16:$C$287)),
           ROW('Attendance Report Form'!$C$16:$C$287)-ROW('Attendance Report Form'!$C$16)+1),
        ROW(A120)
      ),
    0),
  "P")
)</f>
        <v/>
      </c>
      <c r="F277" s="312" t="str" cm="1">
        <f t="array" ref="F277">IF(A277="","",
  COUNTIF(
    INDEX('Attendance Report Form'!$E$16:$AI$287,
      SMALL(
        IF(ISNUMBER(SEARCH("C",'Attendance Report Form'!$C$16:$C$287)),
           ROW('Attendance Report Form'!$C$16:$C$287)-ROW('Attendance Report Form'!$C$16)+1),
        ROW(A120)
      ),
    0),
  "FP")
)</f>
        <v/>
      </c>
      <c r="G277" s="312" t="str" cm="1">
        <f t="array" ref="G277">IF(A277="","",
  COUNTIF(
    INDEX('Attendance Report Form'!$E$16:$AI$287,
      SMALL(
        IF(ISNUMBER(SEARCH("C",'Attendance Report Form'!$C$16:$C$287)),
           ROW('Attendance Report Form'!$C$16:$C$287)-ROW('Attendance Report Form'!$C$16)+1),
        ROW(A120)
      ),
    0),
  "SI")
)</f>
        <v/>
      </c>
      <c r="H277" s="312" t="str" cm="1">
        <f t="array" ref="H277">IF(A277="","",
  COUNTIF(
    INDEX('Attendance Report Form'!$E$16:$AI$287,
      SMALL(
        IF(ISNUMBER(SEARCH("C",'Attendance Report Form'!$C$16:$C$287)),
           ROW('Attendance Report Form'!$C$16:$C$287)-ROW('Attendance Report Form'!$C$16)+1),
        ROW(A120)
      ),
    0),
  "N")
)</f>
        <v/>
      </c>
      <c r="I277" s="309"/>
      <c r="J277" s="304"/>
      <c r="K277" s="305"/>
      <c r="L277" s="305"/>
      <c r="M277" s="305"/>
      <c r="N277" s="305"/>
      <c r="O277" s="306"/>
      <c r="P277" s="307"/>
      <c r="Q277" s="308"/>
      <c r="R277" s="306"/>
      <c r="S277" s="303"/>
    </row>
    <row r="278" spans="1:35" ht="48" customHeight="1" x14ac:dyDescent="0.25">
      <c r="A278" s="594" t="s">
        <v>406</v>
      </c>
      <c r="B278" s="594"/>
      <c r="C278" s="594"/>
      <c r="D278" s="594"/>
      <c r="E278" s="594"/>
      <c r="F278" s="594"/>
      <c r="G278" s="594"/>
      <c r="H278" s="594"/>
      <c r="I278" s="594"/>
      <c r="J278" s="202"/>
      <c r="K278" s="202"/>
      <c r="L278" s="202"/>
      <c r="M278" s="203"/>
      <c r="N278" s="203"/>
      <c r="O278" s="196"/>
      <c r="P278" s="196"/>
      <c r="Q278" s="202"/>
    </row>
    <row r="279" spans="1:35" x14ac:dyDescent="0.25">
      <c r="A279" s="196"/>
      <c r="B279" s="196"/>
      <c r="C279" s="196"/>
      <c r="D279" s="196"/>
      <c r="E279" s="196"/>
      <c r="F279" s="196"/>
      <c r="G279" s="196"/>
      <c r="H279" s="196"/>
      <c r="I279" s="196"/>
      <c r="J279" s="196"/>
      <c r="K279" s="196"/>
      <c r="L279" s="196"/>
      <c r="M279" s="196"/>
      <c r="N279" s="196"/>
      <c r="O279" s="196"/>
      <c r="P279" s="196"/>
      <c r="Q279" s="196"/>
      <c r="V279" s="45"/>
      <c r="W279" s="45"/>
      <c r="X279" s="45"/>
    </row>
    <row r="280" spans="1:35" ht="20.25" customHeight="1" x14ac:dyDescent="0.25">
      <c r="A280" s="196" t="s">
        <v>415</v>
      </c>
      <c r="B280" s="196"/>
      <c r="C280" s="196"/>
      <c r="D280" s="196"/>
      <c r="F280" s="196" t="s">
        <v>416</v>
      </c>
      <c r="G280" s="196"/>
      <c r="H280" s="196"/>
      <c r="I280" s="196"/>
      <c r="J280" s="196"/>
      <c r="K280" s="196"/>
      <c r="L280" s="196"/>
      <c r="M280" s="196"/>
      <c r="N280" s="196" t="s">
        <v>410</v>
      </c>
      <c r="O280" s="196"/>
      <c r="P280" s="196"/>
      <c r="Q280" s="196"/>
    </row>
    <row r="281" spans="1:35" ht="18" customHeight="1" thickBot="1" x14ac:dyDescent="0.35">
      <c r="A281" s="207" t="s">
        <v>408</v>
      </c>
      <c r="B281" s="205"/>
      <c r="C281" s="205"/>
      <c r="D281" s="205"/>
      <c r="F281" s="207" t="s">
        <v>409</v>
      </c>
      <c r="G281" s="207"/>
      <c r="H281" s="205"/>
      <c r="I281" s="205"/>
      <c r="J281" s="205"/>
      <c r="K281" s="205"/>
      <c r="L281" s="205"/>
      <c r="M281" s="205"/>
      <c r="N281" s="207" t="s">
        <v>389</v>
      </c>
      <c r="O281" s="205"/>
      <c r="P281" s="196"/>
      <c r="Q281" s="196"/>
    </row>
    <row r="282" spans="1:35" ht="17.25" customHeight="1" x14ac:dyDescent="0.3">
      <c r="A282" s="386" t="s">
        <v>580</v>
      </c>
      <c r="B282" s="375"/>
      <c r="C282" s="375"/>
      <c r="D282" s="375"/>
      <c r="E282" s="347"/>
      <c r="F282" s="375"/>
      <c r="G282" s="375"/>
      <c r="H282" s="375"/>
      <c r="I282" s="375"/>
      <c r="J282" s="375"/>
      <c r="K282" s="375"/>
      <c r="L282" s="375"/>
      <c r="M282" s="375"/>
      <c r="N282" s="375"/>
      <c r="O282" s="375"/>
      <c r="P282" s="376"/>
      <c r="Q282" s="376"/>
      <c r="R282" s="347"/>
      <c r="S282" s="377"/>
    </row>
    <row r="283" spans="1:35" ht="17.25" customHeight="1" x14ac:dyDescent="0.3">
      <c r="A283" s="378"/>
      <c r="B283" s="373"/>
      <c r="C283" s="373"/>
      <c r="D283" s="373"/>
      <c r="E283" s="349"/>
      <c r="F283" s="373"/>
      <c r="G283" s="373"/>
      <c r="H283" s="373"/>
      <c r="I283" s="373"/>
      <c r="J283" s="373"/>
      <c r="K283" s="373"/>
      <c r="L283" s="373"/>
      <c r="M283" s="373"/>
      <c r="N283" s="373"/>
      <c r="O283" s="373"/>
      <c r="P283" s="374"/>
      <c r="Q283" s="374"/>
      <c r="R283" s="349"/>
      <c r="S283" s="379"/>
    </row>
    <row r="284" spans="1:35" ht="16.2" thickBot="1" x14ac:dyDescent="0.35">
      <c r="A284" s="380"/>
      <c r="B284" s="381"/>
      <c r="C284" s="381"/>
      <c r="D284" s="381"/>
      <c r="E284" s="382"/>
      <c r="F284" s="383"/>
      <c r="G284" s="383"/>
      <c r="H284" s="381"/>
      <c r="I284" s="381"/>
      <c r="J284" s="381"/>
      <c r="K284" s="381"/>
      <c r="L284" s="381"/>
      <c r="M284" s="381"/>
      <c r="N284" s="383"/>
      <c r="O284" s="381"/>
      <c r="P284" s="384"/>
      <c r="Q284" s="384"/>
      <c r="R284" s="382"/>
      <c r="S284" s="385"/>
    </row>
    <row r="287" spans="1:35" ht="20.399999999999999" x14ac:dyDescent="0.35">
      <c r="A287" s="591" t="s">
        <v>396</v>
      </c>
      <c r="B287" s="591"/>
      <c r="C287" s="591"/>
      <c r="D287" s="591"/>
      <c r="E287" s="591"/>
      <c r="F287" s="591"/>
      <c r="G287" s="591"/>
      <c r="H287" s="591"/>
      <c r="I287" s="591"/>
      <c r="J287" s="591"/>
      <c r="K287" s="591"/>
      <c r="L287" s="591"/>
      <c r="M287" s="591"/>
      <c r="N287" s="591"/>
      <c r="O287" s="591"/>
      <c r="P287" s="591"/>
      <c r="Q287" s="591"/>
      <c r="R287" s="591"/>
      <c r="S287" s="591"/>
      <c r="T287" s="195"/>
      <c r="U287" s="195"/>
      <c r="V287" s="195"/>
      <c r="W287" s="195"/>
      <c r="X287" s="193"/>
      <c r="Y287" s="193"/>
      <c r="Z287" s="193"/>
      <c r="AA287" s="193"/>
      <c r="AB287" s="193"/>
      <c r="AC287" s="193"/>
      <c r="AD287" s="193"/>
      <c r="AE287" s="193"/>
      <c r="AF287" s="193"/>
      <c r="AG287" s="193"/>
      <c r="AH287" s="193"/>
      <c r="AI287" s="193"/>
    </row>
    <row r="288" spans="1:35" ht="20.399999999999999" x14ac:dyDescent="0.35">
      <c r="A288" s="591" t="s">
        <v>425</v>
      </c>
      <c r="B288" s="591"/>
      <c r="C288" s="591"/>
      <c r="D288" s="591"/>
      <c r="E288" s="591"/>
      <c r="F288" s="591"/>
      <c r="G288" s="591"/>
      <c r="H288" s="591"/>
      <c r="I288" s="591"/>
      <c r="J288" s="591"/>
      <c r="K288" s="591"/>
      <c r="L288" s="591"/>
      <c r="M288" s="591"/>
      <c r="N288" s="591"/>
      <c r="O288" s="591"/>
      <c r="P288" s="591"/>
      <c r="Q288" s="591"/>
      <c r="R288" s="591"/>
      <c r="S288" s="591"/>
      <c r="T288" s="195"/>
      <c r="U288" s="195"/>
      <c r="V288" s="195"/>
      <c r="W288" s="195"/>
      <c r="X288" s="193"/>
      <c r="Y288" s="193"/>
      <c r="Z288" s="193"/>
      <c r="AA288" s="193"/>
      <c r="AB288" s="193"/>
      <c r="AC288" s="193"/>
      <c r="AD288" s="193"/>
      <c r="AE288" s="193"/>
      <c r="AF288" s="193"/>
      <c r="AG288" s="193"/>
      <c r="AH288" s="193"/>
      <c r="AI288" s="193"/>
    </row>
    <row r="289" spans="1:35" ht="20.399999999999999" x14ac:dyDescent="0.35">
      <c r="A289" s="591" t="s">
        <v>397</v>
      </c>
      <c r="B289" s="591"/>
      <c r="C289" s="591"/>
      <c r="D289" s="591"/>
      <c r="E289" s="591"/>
      <c r="F289" s="591"/>
      <c r="G289" s="591"/>
      <c r="H289" s="591"/>
      <c r="I289" s="591"/>
      <c r="J289" s="591"/>
      <c r="K289" s="591"/>
      <c r="L289" s="591"/>
      <c r="M289" s="591"/>
      <c r="N289" s="591"/>
      <c r="O289" s="591"/>
      <c r="P289" s="591"/>
      <c r="Q289" s="591"/>
      <c r="R289" s="591"/>
      <c r="S289" s="591"/>
      <c r="T289" s="195"/>
      <c r="U289" s="195"/>
      <c r="V289" s="195"/>
      <c r="W289" s="195"/>
      <c r="X289" s="193"/>
      <c r="Y289" s="193"/>
      <c r="Z289" s="193"/>
      <c r="AA289" s="193"/>
      <c r="AB289" s="193"/>
      <c r="AC289" s="193"/>
      <c r="AD289" s="193"/>
      <c r="AE289" s="193"/>
      <c r="AF289" s="193"/>
      <c r="AG289" s="193"/>
      <c r="AH289" s="193"/>
      <c r="AI289" s="193"/>
    </row>
    <row r="290" spans="1:35" ht="21" x14ac:dyDescent="0.4">
      <c r="A290" s="204"/>
      <c r="B290" s="204"/>
      <c r="C290" s="204"/>
      <c r="D290" s="204"/>
      <c r="E290" s="204"/>
      <c r="F290" s="204"/>
      <c r="G290" s="204"/>
      <c r="H290" s="204"/>
      <c r="I290" s="204"/>
      <c r="J290" s="196"/>
      <c r="K290" s="196"/>
      <c r="L290" s="196"/>
      <c r="M290" s="196"/>
      <c r="N290" s="196"/>
      <c r="O290" s="196"/>
      <c r="P290" s="196"/>
      <c r="Q290" s="196"/>
      <c r="R290" s="196"/>
      <c r="S290" s="196"/>
    </row>
    <row r="291" spans="1:35" ht="20.399999999999999" x14ac:dyDescent="0.35">
      <c r="A291" s="591" t="s">
        <v>398</v>
      </c>
      <c r="B291" s="591"/>
      <c r="C291" s="591"/>
      <c r="D291" s="591"/>
      <c r="E291" s="591"/>
      <c r="F291" s="591"/>
      <c r="G291" s="591"/>
      <c r="H291" s="591"/>
      <c r="I291" s="591"/>
      <c r="J291" s="591"/>
      <c r="K291" s="591"/>
      <c r="L291" s="591"/>
      <c r="M291" s="591"/>
      <c r="N291" s="591"/>
      <c r="O291" s="591"/>
      <c r="P291" s="591"/>
      <c r="Q291" s="591"/>
      <c r="R291" s="591"/>
      <c r="S291" s="591"/>
      <c r="T291" s="195"/>
      <c r="U291" s="195"/>
      <c r="V291" s="195"/>
      <c r="W291" s="195"/>
      <c r="X291" s="193"/>
      <c r="Y291" s="193"/>
      <c r="Z291" s="193"/>
      <c r="AA291" s="193"/>
      <c r="AB291" s="193"/>
      <c r="AC291" s="193"/>
      <c r="AD291" s="193"/>
      <c r="AE291" s="193"/>
      <c r="AF291" s="193"/>
      <c r="AG291" s="193"/>
      <c r="AH291" s="193"/>
      <c r="AI291" s="193"/>
    </row>
    <row r="292" spans="1:35" ht="12" customHeight="1" x14ac:dyDescent="0.35">
      <c r="A292" s="206"/>
      <c r="B292" s="206"/>
      <c r="C292" s="206"/>
      <c r="D292" s="206"/>
      <c r="E292" s="206"/>
      <c r="F292" s="206"/>
      <c r="G292" s="206"/>
      <c r="H292" s="206"/>
      <c r="I292" s="206"/>
      <c r="J292" s="206"/>
      <c r="K292" s="206"/>
      <c r="L292" s="206"/>
      <c r="M292" s="206"/>
      <c r="N292" s="206"/>
      <c r="O292" s="206"/>
      <c r="P292" s="206"/>
      <c r="Q292" s="206"/>
      <c r="R292" s="206"/>
      <c r="S292" s="206"/>
      <c r="T292" s="195"/>
      <c r="U292" s="195"/>
      <c r="V292" s="195"/>
      <c r="W292" s="195"/>
      <c r="X292" s="193"/>
      <c r="Y292" s="193"/>
      <c r="Z292" s="193"/>
      <c r="AA292" s="193"/>
      <c r="AB292" s="193"/>
      <c r="AC292" s="193"/>
      <c r="AD292" s="193"/>
      <c r="AE292" s="193"/>
      <c r="AF292" s="193"/>
      <c r="AG292" s="193"/>
      <c r="AH292" s="193"/>
      <c r="AI292" s="193"/>
    </row>
    <row r="293" spans="1:35" ht="15.6" x14ac:dyDescent="0.3">
      <c r="A293" s="205" t="s">
        <v>426</v>
      </c>
      <c r="B293" s="205"/>
      <c r="C293" s="205"/>
      <c r="D293" s="592">
        <f>'Attendance Report Form'!$AD$10</f>
        <v>46023</v>
      </c>
      <c r="E293" s="592"/>
      <c r="F293" s="592"/>
      <c r="G293" s="592"/>
      <c r="H293" s="592"/>
      <c r="I293" s="592"/>
      <c r="J293" s="196"/>
      <c r="K293" s="196"/>
      <c r="L293" s="196"/>
      <c r="M293" s="196"/>
      <c r="N293" s="196"/>
      <c r="O293" s="593" t="s">
        <v>553</v>
      </c>
      <c r="P293" s="593"/>
      <c r="Q293" s="205">
        <f>'Attendance Report Form'!$AD$9</f>
        <v>0</v>
      </c>
      <c r="R293" s="205"/>
      <c r="S293" s="205"/>
    </row>
    <row r="294" spans="1:35" ht="15.6" x14ac:dyDescent="0.3">
      <c r="J294" s="205"/>
      <c r="K294" s="205"/>
      <c r="O294" s="593" t="s">
        <v>510</v>
      </c>
      <c r="P294" s="593"/>
      <c r="Q294" s="205">
        <f>'Attendance Report Form'!$AI$9</f>
        <v>0</v>
      </c>
    </row>
    <row r="295" spans="1:35" ht="15.6" x14ac:dyDescent="0.3">
      <c r="A295" s="205" t="s">
        <v>428</v>
      </c>
      <c r="B295" s="205">
        <f>'Attendance Report Form'!$C$9</f>
        <v>0</v>
      </c>
      <c r="C295" s="205"/>
      <c r="D295" s="205"/>
      <c r="E295" s="205"/>
      <c r="F295" s="205"/>
      <c r="G295" s="205"/>
      <c r="H295" s="205"/>
      <c r="I295" s="205"/>
      <c r="J295" s="205"/>
      <c r="K295" s="205"/>
      <c r="L295" s="205"/>
      <c r="M295" s="205"/>
      <c r="N295" s="205"/>
      <c r="O295" s="205"/>
      <c r="P295" s="205"/>
      <c r="Q295" s="197"/>
      <c r="R295" s="197"/>
      <c r="S295" s="197"/>
      <c r="T295" s="194"/>
    </row>
    <row r="296" spans="1:35" ht="16.2" thickBot="1" x14ac:dyDescent="0.35">
      <c r="A296" s="205" t="s">
        <v>427</v>
      </c>
      <c r="B296" s="205">
        <f>IF('Attendance Report Form'!$AD$11 &lt;&gt; "", 'Attendance Report Form'!$AD$11, "")</f>
        <v>0</v>
      </c>
      <c r="C296" s="205"/>
      <c r="D296" s="205"/>
      <c r="E296" s="205"/>
      <c r="F296" s="205"/>
      <c r="G296" s="205"/>
      <c r="H296" s="205"/>
      <c r="I296" s="205"/>
      <c r="J296" s="205"/>
      <c r="K296" s="205"/>
      <c r="L296" s="205"/>
      <c r="M296" s="205"/>
      <c r="N296" s="205"/>
      <c r="O296" s="205"/>
      <c r="P296" s="205"/>
      <c r="Q296" s="197"/>
      <c r="R296" s="197"/>
      <c r="S296" s="197"/>
      <c r="T296" s="194"/>
    </row>
    <row r="297" spans="1:35" ht="16.2" thickBot="1" x14ac:dyDescent="0.35">
      <c r="A297" s="196"/>
      <c r="B297" s="196"/>
      <c r="C297" s="196"/>
      <c r="D297" s="196"/>
      <c r="E297" s="196"/>
      <c r="F297" s="196"/>
      <c r="G297" s="196"/>
      <c r="H297" s="196"/>
      <c r="I297" s="196"/>
      <c r="J297" s="588" t="s">
        <v>407</v>
      </c>
      <c r="K297" s="589"/>
      <c r="L297" s="589"/>
      <c r="M297" s="589"/>
      <c r="N297" s="589"/>
      <c r="O297" s="589"/>
      <c r="P297" s="589"/>
      <c r="Q297" s="589"/>
      <c r="R297" s="589"/>
      <c r="S297" s="590"/>
    </row>
    <row r="298" spans="1:35" ht="31.2" x14ac:dyDescent="0.3">
      <c r="A298" s="198" t="s">
        <v>400</v>
      </c>
      <c r="B298" s="294" t="s">
        <v>399</v>
      </c>
      <c r="C298" s="198" t="s">
        <v>579</v>
      </c>
      <c r="D298" s="198" t="s">
        <v>2</v>
      </c>
      <c r="E298" s="198" t="s">
        <v>145</v>
      </c>
      <c r="F298" s="198" t="s">
        <v>453</v>
      </c>
      <c r="G298" s="198" t="s">
        <v>418</v>
      </c>
      <c r="H298" s="198" t="s">
        <v>152</v>
      </c>
      <c r="I298" s="284" t="s">
        <v>401</v>
      </c>
      <c r="J298" s="199" t="s">
        <v>412</v>
      </c>
      <c r="K298" s="200" t="s">
        <v>413</v>
      </c>
      <c r="L298" s="201" t="s">
        <v>414</v>
      </c>
      <c r="M298" s="200" t="s">
        <v>402</v>
      </c>
      <c r="N298" s="201" t="s">
        <v>403</v>
      </c>
      <c r="O298" s="208" t="s">
        <v>417</v>
      </c>
      <c r="P298" s="209" t="s">
        <v>404</v>
      </c>
      <c r="Q298" s="295" t="s">
        <v>411</v>
      </c>
      <c r="R298" s="208" t="s">
        <v>405</v>
      </c>
      <c r="S298" s="209" t="s">
        <v>368</v>
      </c>
    </row>
    <row r="299" spans="1:35" ht="33" customHeight="1" x14ac:dyDescent="0.3">
      <c r="A299" s="312" t="str" cm="1">
        <f t="array" ref="A299">IFERROR(INDEX('Attendance Report Form'!$B$16:$B$287,SMALL(IF(ISNUMBER(SEARCH("C",'Attendance Report Form'!$C$16:$C$287)),ROW('Attendance Report Form'!$B$16:$B$287)-ROW('Attendance Report Form'!$B$16)+1),ROW(A121))),"")</f>
        <v/>
      </c>
      <c r="B299" s="313"/>
      <c r="C299" s="312" t="str" cm="1">
        <f t="array" ref="C299">IFERROR(
  INDEX('Attendance Report Form'!$D$16:$D$287,
    SMALL(
      IF(ISNUMBER(SEARCH("C",'Attendance Report Form'!$C$16:$C$287)),
         ROW('Attendance Report Form'!$C$16:$C$287)-ROW('Attendance Report Form'!$C$16)+1),
      ROW(A121)
    )
  ),
"")</f>
        <v/>
      </c>
      <c r="D299" s="312" t="str" cm="1">
        <f t="array" ref="D299">IF(A299="","",
  COUNTIF(
    INDEX('Attendance Report Form'!$E$16:$AI$287,
      SMALL(
        IF(ISNUMBER(SEARCH("C",'Attendance Report Form'!$C$16:$C$287)),
           ROW('Attendance Report Form'!$C$16:$C$287)-ROW('Attendance Report Form'!$C$16)+1),
        ROW(A121)
      ),
    0),
  "F")
)</f>
        <v/>
      </c>
      <c r="E299" s="312" t="str" cm="1">
        <f t="array" ref="E299">IF(A299="","",
  COUNTIF(
    INDEX('Attendance Report Form'!$E$16:$AI$287,
      SMALL(
        IF(ISNUMBER(SEARCH("C",'Attendance Report Form'!$C$16:$C$287)),
           ROW('Attendance Report Form'!$C$16:$C$287)-ROW('Attendance Report Form'!$C$16)+1),
        ROW(A121)
      ),
    0),
  "P")
)</f>
        <v/>
      </c>
      <c r="F299" s="312" t="str" cm="1">
        <f t="array" ref="F299">IF(A299="","",
  COUNTIF(
    INDEX('Attendance Report Form'!$E$16:$AI$287,
      SMALL(
        IF(ISNUMBER(SEARCH("C",'Attendance Report Form'!$C$16:$C$287)),
           ROW('Attendance Report Form'!$C$16:$C$287)-ROW('Attendance Report Form'!$C$16)+1),
        ROW(A121)
      ),
    0),
  "FP")
)</f>
        <v/>
      </c>
      <c r="G299" s="312" t="str" cm="1">
        <f t="array" ref="G299">IF(A299="","",
  COUNTIF(
    INDEX('Attendance Report Form'!$E$16:$AI$287,
      SMALL(
        IF(ISNUMBER(SEARCH("C",'Attendance Report Form'!$C$16:$C$287)),
           ROW('Attendance Report Form'!$C$16:$C$287)-ROW('Attendance Report Form'!$C$16)+1),
        ROW(A121)
      ),
    0),
  "SI")
)</f>
        <v/>
      </c>
      <c r="H299" s="312" t="str" cm="1">
        <f t="array" ref="H299">IF(A299="","",
  COUNTIF(
    INDEX('Attendance Report Form'!$E$16:$AI$287,
      SMALL(
        IF(ISNUMBER(SEARCH("C",'Attendance Report Form'!$C$16:$C$287)),
           ROW('Attendance Report Form'!$C$16:$C$287)-ROW('Attendance Report Form'!$C$16)+1),
        ROW(A121)
      ),
    0),
  "N")
)</f>
        <v/>
      </c>
      <c r="I299" s="309"/>
      <c r="J299" s="298"/>
      <c r="K299" s="299"/>
      <c r="L299" s="299"/>
      <c r="M299" s="299"/>
      <c r="N299" s="299"/>
      <c r="O299" s="300"/>
      <c r="P299" s="301"/>
      <c r="Q299" s="302"/>
      <c r="R299" s="300"/>
      <c r="S299" s="303"/>
    </row>
    <row r="300" spans="1:35" ht="33" customHeight="1" x14ac:dyDescent="0.3">
      <c r="A300" s="312" t="str" cm="1">
        <f t="array" ref="A300">IFERROR(INDEX('Attendance Report Form'!$B$16:$B$287,SMALL(IF(ISNUMBER(SEARCH("C",'Attendance Report Form'!$C$16:$C$287)),ROW('Attendance Report Form'!$B$16:$B$287)-ROW('Attendance Report Form'!$B$16)+1),ROW(A122))),"")</f>
        <v/>
      </c>
      <c r="B300" s="313"/>
      <c r="C300" s="312" t="str" cm="1">
        <f t="array" ref="C300">IFERROR(
  INDEX('Attendance Report Form'!$D$16:$D$287,
    SMALL(
      IF(ISNUMBER(SEARCH("C",'Attendance Report Form'!$C$16:$C$287)),
         ROW('Attendance Report Form'!$C$16:$C$287)-ROW('Attendance Report Form'!$C$16)+1),
      ROW(A122)
    )
  ),
"")</f>
        <v/>
      </c>
      <c r="D300" s="312" t="str" cm="1">
        <f t="array" ref="D300">IF(A300="","",
  COUNTIF(
    INDEX('Attendance Report Form'!$E$16:$AI$287,
      SMALL(
        IF(ISNUMBER(SEARCH("C",'Attendance Report Form'!$C$16:$C$287)),
           ROW('Attendance Report Form'!$C$16:$C$287)-ROW('Attendance Report Form'!$C$16)+1),
        ROW(A122)
      ),
    0),
  "F")
)</f>
        <v/>
      </c>
      <c r="E300" s="312" t="str" cm="1">
        <f t="array" ref="E300">IF(A300="","",
  COUNTIF(
    INDEX('Attendance Report Form'!$E$16:$AI$287,
      SMALL(
        IF(ISNUMBER(SEARCH("C",'Attendance Report Form'!$C$16:$C$287)),
           ROW('Attendance Report Form'!$C$16:$C$287)-ROW('Attendance Report Form'!$C$16)+1),
        ROW(A122)
      ),
    0),
  "P")
)</f>
        <v/>
      </c>
      <c r="F300" s="312" t="str" cm="1">
        <f t="array" ref="F300">IF(A300="","",
  COUNTIF(
    INDEX('Attendance Report Form'!$E$16:$AI$287,
      SMALL(
        IF(ISNUMBER(SEARCH("C",'Attendance Report Form'!$C$16:$C$287)),
           ROW('Attendance Report Form'!$C$16:$C$287)-ROW('Attendance Report Form'!$C$16)+1),
        ROW(A122)
      ),
    0),
  "FP")
)</f>
        <v/>
      </c>
      <c r="G300" s="312" t="str" cm="1">
        <f t="array" ref="G300">IF(A300="","",
  COUNTIF(
    INDEX('Attendance Report Form'!$E$16:$AI$287,
      SMALL(
        IF(ISNUMBER(SEARCH("C",'Attendance Report Form'!$C$16:$C$287)),
           ROW('Attendance Report Form'!$C$16:$C$287)-ROW('Attendance Report Form'!$C$16)+1),
        ROW(A122)
      ),
    0),
  "SI")
)</f>
        <v/>
      </c>
      <c r="H300" s="312" t="str" cm="1">
        <f t="array" ref="H300">IF(A300="","",
  COUNTIF(
    INDEX('Attendance Report Form'!$E$16:$AI$287,
      SMALL(
        IF(ISNUMBER(SEARCH("C",'Attendance Report Form'!$C$16:$C$287)),
           ROW('Attendance Report Form'!$C$16:$C$287)-ROW('Attendance Report Form'!$C$16)+1),
        ROW(A122)
      ),
    0),
  "N")
)</f>
        <v/>
      </c>
      <c r="I300" s="309"/>
      <c r="J300" s="298"/>
      <c r="K300" s="299"/>
      <c r="L300" s="299"/>
      <c r="M300" s="299"/>
      <c r="N300" s="299"/>
      <c r="O300" s="300"/>
      <c r="P300" s="301"/>
      <c r="Q300" s="302"/>
      <c r="R300" s="300"/>
      <c r="S300" s="303"/>
    </row>
    <row r="301" spans="1:35" ht="33" customHeight="1" x14ac:dyDescent="0.3">
      <c r="A301" s="312" t="str" cm="1">
        <f t="array" ref="A301">IFERROR(INDEX('Attendance Report Form'!$B$16:$B$287,SMALL(IF(ISNUMBER(SEARCH("C",'Attendance Report Form'!$C$16:$C$287)),ROW('Attendance Report Form'!$B$16:$B$287)-ROW('Attendance Report Form'!$B$16)+1),ROW(A123))),"")</f>
        <v/>
      </c>
      <c r="B301" s="313"/>
      <c r="C301" s="312" t="str" cm="1">
        <f t="array" ref="C301">IFERROR(
  INDEX('Attendance Report Form'!$D$16:$D$287,
    SMALL(
      IF(ISNUMBER(SEARCH("C",'Attendance Report Form'!$C$16:$C$287)),
         ROW('Attendance Report Form'!$C$16:$C$287)-ROW('Attendance Report Form'!$C$16)+1),
      ROW(A123)
    )
  ),
"")</f>
        <v/>
      </c>
      <c r="D301" s="312" t="str" cm="1">
        <f t="array" ref="D301">IF(A301="","",
  COUNTIF(
    INDEX('Attendance Report Form'!$E$16:$AI$287,
      SMALL(
        IF(ISNUMBER(SEARCH("C",'Attendance Report Form'!$C$16:$C$287)),
           ROW('Attendance Report Form'!$C$16:$C$287)-ROW('Attendance Report Form'!$C$16)+1),
        ROW(A123)
      ),
    0),
  "F")
)</f>
        <v/>
      </c>
      <c r="E301" s="312" t="str" cm="1">
        <f t="array" ref="E301">IF(A301="","",
  COUNTIF(
    INDEX('Attendance Report Form'!$E$16:$AI$287,
      SMALL(
        IF(ISNUMBER(SEARCH("C",'Attendance Report Form'!$C$16:$C$287)),
           ROW('Attendance Report Form'!$C$16:$C$287)-ROW('Attendance Report Form'!$C$16)+1),
        ROW(A123)
      ),
    0),
  "P")
)</f>
        <v/>
      </c>
      <c r="F301" s="312" t="str" cm="1">
        <f t="array" ref="F301">IF(A301="","",
  COUNTIF(
    INDEX('Attendance Report Form'!$E$16:$AI$287,
      SMALL(
        IF(ISNUMBER(SEARCH("C",'Attendance Report Form'!$C$16:$C$287)),
           ROW('Attendance Report Form'!$C$16:$C$287)-ROW('Attendance Report Form'!$C$16)+1),
        ROW(A123)
      ),
    0),
  "FP")
)</f>
        <v/>
      </c>
      <c r="G301" s="312" t="str" cm="1">
        <f t="array" ref="G301">IF(A301="","",
  COUNTIF(
    INDEX('Attendance Report Form'!$E$16:$AI$287,
      SMALL(
        IF(ISNUMBER(SEARCH("C",'Attendance Report Form'!$C$16:$C$287)),
           ROW('Attendance Report Form'!$C$16:$C$287)-ROW('Attendance Report Form'!$C$16)+1),
        ROW(A123)
      ),
    0),
  "SI")
)</f>
        <v/>
      </c>
      <c r="H301" s="312" t="str" cm="1">
        <f t="array" ref="H301">IF(A301="","",
  COUNTIF(
    INDEX('Attendance Report Form'!$E$16:$AI$287,
      SMALL(
        IF(ISNUMBER(SEARCH("C",'Attendance Report Form'!$C$16:$C$287)),
           ROW('Attendance Report Form'!$C$16:$C$287)-ROW('Attendance Report Form'!$C$16)+1),
        ROW(A123)
      ),
    0),
  "N")
)</f>
        <v/>
      </c>
      <c r="I301" s="309"/>
      <c r="J301" s="298"/>
      <c r="K301" s="299"/>
      <c r="L301" s="299"/>
      <c r="M301" s="299"/>
      <c r="N301" s="299"/>
      <c r="O301" s="300"/>
      <c r="P301" s="301"/>
      <c r="Q301" s="302"/>
      <c r="R301" s="300"/>
      <c r="S301" s="303"/>
    </row>
    <row r="302" spans="1:35" ht="33" customHeight="1" x14ac:dyDescent="0.3">
      <c r="A302" s="312" t="str" cm="1">
        <f t="array" ref="A302">IFERROR(INDEX('Attendance Report Form'!$B$16:$B$287,SMALL(IF(ISNUMBER(SEARCH("C",'Attendance Report Form'!$C$16:$C$287)),ROW('Attendance Report Form'!$B$16:$B$287)-ROW('Attendance Report Form'!$B$16)+1),ROW(A124))),"")</f>
        <v/>
      </c>
      <c r="B302" s="313"/>
      <c r="C302" s="312" t="str" cm="1">
        <f t="array" ref="C302">IFERROR(
  INDEX('Attendance Report Form'!$D$16:$D$287,
    SMALL(
      IF(ISNUMBER(SEARCH("C",'Attendance Report Form'!$C$16:$C$287)),
         ROW('Attendance Report Form'!$C$16:$C$287)-ROW('Attendance Report Form'!$C$16)+1),
      ROW(A124)
    )
  ),
"")</f>
        <v/>
      </c>
      <c r="D302" s="312" t="str" cm="1">
        <f t="array" ref="D302">IF(A302="","",
  COUNTIF(
    INDEX('Attendance Report Form'!$E$16:$AI$287,
      SMALL(
        IF(ISNUMBER(SEARCH("C",'Attendance Report Form'!$C$16:$C$287)),
           ROW('Attendance Report Form'!$C$16:$C$287)-ROW('Attendance Report Form'!$C$16)+1),
        ROW(A124)
      ),
    0),
  "F")
)</f>
        <v/>
      </c>
      <c r="E302" s="312" t="str" cm="1">
        <f t="array" ref="E302">IF(A302="","",
  COUNTIF(
    INDEX('Attendance Report Form'!$E$16:$AI$287,
      SMALL(
        IF(ISNUMBER(SEARCH("C",'Attendance Report Form'!$C$16:$C$287)),
           ROW('Attendance Report Form'!$C$16:$C$287)-ROW('Attendance Report Form'!$C$16)+1),
        ROW(A124)
      ),
    0),
  "P")
)</f>
        <v/>
      </c>
      <c r="F302" s="312" t="str" cm="1">
        <f t="array" ref="F302">IF(A302="","",
  COUNTIF(
    INDEX('Attendance Report Form'!$E$16:$AI$287,
      SMALL(
        IF(ISNUMBER(SEARCH("C",'Attendance Report Form'!$C$16:$C$287)),
           ROW('Attendance Report Form'!$C$16:$C$287)-ROW('Attendance Report Form'!$C$16)+1),
        ROW(A124)
      ),
    0),
  "FP")
)</f>
        <v/>
      </c>
      <c r="G302" s="312" t="str" cm="1">
        <f t="array" ref="G302">IF(A302="","",
  COUNTIF(
    INDEX('Attendance Report Form'!$E$16:$AI$287,
      SMALL(
        IF(ISNUMBER(SEARCH("C",'Attendance Report Form'!$C$16:$C$287)),
           ROW('Attendance Report Form'!$C$16:$C$287)-ROW('Attendance Report Form'!$C$16)+1),
        ROW(A124)
      ),
    0),
  "SI")
)</f>
        <v/>
      </c>
      <c r="H302" s="312" t="str" cm="1">
        <f t="array" ref="H302">IF(A302="","",
  COUNTIF(
    INDEX('Attendance Report Form'!$E$16:$AI$287,
      SMALL(
        IF(ISNUMBER(SEARCH("C",'Attendance Report Form'!$C$16:$C$287)),
           ROW('Attendance Report Form'!$C$16:$C$287)-ROW('Attendance Report Form'!$C$16)+1),
        ROW(A124)
      ),
    0),
  "N")
)</f>
        <v/>
      </c>
      <c r="I302" s="309"/>
      <c r="J302" s="298"/>
      <c r="K302" s="299"/>
      <c r="L302" s="299"/>
      <c r="M302" s="299"/>
      <c r="N302" s="299"/>
      <c r="O302" s="300"/>
      <c r="P302" s="301"/>
      <c r="Q302" s="302"/>
      <c r="R302" s="300"/>
      <c r="S302" s="303"/>
    </row>
    <row r="303" spans="1:35" ht="33" customHeight="1" x14ac:dyDescent="0.3">
      <c r="A303" s="312" t="str" cm="1">
        <f t="array" ref="A303">IFERROR(INDEX('Attendance Report Form'!$B$16:$B$287,SMALL(IF(ISNUMBER(SEARCH("C",'Attendance Report Form'!$C$16:$C$287)),ROW('Attendance Report Form'!$B$16:$B$287)-ROW('Attendance Report Form'!$B$16)+1),ROW(A125))),"")</f>
        <v/>
      </c>
      <c r="B303" s="313"/>
      <c r="C303" s="312" t="str" cm="1">
        <f t="array" ref="C303">IFERROR(
  INDEX('Attendance Report Form'!$D$16:$D$287,
    SMALL(
      IF(ISNUMBER(SEARCH("C",'Attendance Report Form'!$C$16:$C$287)),
         ROW('Attendance Report Form'!$C$16:$C$287)-ROW('Attendance Report Form'!$C$16)+1),
      ROW(A125)
    )
  ),
"")</f>
        <v/>
      </c>
      <c r="D303" s="312" t="str" cm="1">
        <f t="array" ref="D303">IF(A303="","",
  COUNTIF(
    INDEX('Attendance Report Form'!$E$16:$AI$287,
      SMALL(
        IF(ISNUMBER(SEARCH("C",'Attendance Report Form'!$C$16:$C$287)),
           ROW('Attendance Report Form'!$C$16:$C$287)-ROW('Attendance Report Form'!$C$16)+1),
        ROW(A125)
      ),
    0),
  "F")
)</f>
        <v/>
      </c>
      <c r="E303" s="312" t="str" cm="1">
        <f t="array" ref="E303">IF(A303="","",
  COUNTIF(
    INDEX('Attendance Report Form'!$E$16:$AI$287,
      SMALL(
        IF(ISNUMBER(SEARCH("C",'Attendance Report Form'!$C$16:$C$287)),
           ROW('Attendance Report Form'!$C$16:$C$287)-ROW('Attendance Report Form'!$C$16)+1),
        ROW(A125)
      ),
    0),
  "P")
)</f>
        <v/>
      </c>
      <c r="F303" s="312" t="str" cm="1">
        <f t="array" ref="F303">IF(A303="","",
  COUNTIF(
    INDEX('Attendance Report Form'!$E$16:$AI$287,
      SMALL(
        IF(ISNUMBER(SEARCH("C",'Attendance Report Form'!$C$16:$C$287)),
           ROW('Attendance Report Form'!$C$16:$C$287)-ROW('Attendance Report Form'!$C$16)+1),
        ROW(A125)
      ),
    0),
  "FP")
)</f>
        <v/>
      </c>
      <c r="G303" s="312" t="str" cm="1">
        <f t="array" ref="G303">IF(A303="","",
  COUNTIF(
    INDEX('Attendance Report Form'!$E$16:$AI$287,
      SMALL(
        IF(ISNUMBER(SEARCH("C",'Attendance Report Form'!$C$16:$C$287)),
           ROW('Attendance Report Form'!$C$16:$C$287)-ROW('Attendance Report Form'!$C$16)+1),
        ROW(A125)
      ),
    0),
  "SI")
)</f>
        <v/>
      </c>
      <c r="H303" s="312" t="str" cm="1">
        <f t="array" ref="H303">IF(A303="","",
  COUNTIF(
    INDEX('Attendance Report Form'!$E$16:$AI$287,
      SMALL(
        IF(ISNUMBER(SEARCH("C",'Attendance Report Form'!$C$16:$C$287)),
           ROW('Attendance Report Form'!$C$16:$C$287)-ROW('Attendance Report Form'!$C$16)+1),
        ROW(A125)
      ),
    0),
  "N")
)</f>
        <v/>
      </c>
      <c r="I303" s="309"/>
      <c r="J303" s="298"/>
      <c r="K303" s="299"/>
      <c r="L303" s="299"/>
      <c r="M303" s="299"/>
      <c r="N303" s="299"/>
      <c r="O303" s="300"/>
      <c r="P303" s="301"/>
      <c r="Q303" s="302"/>
      <c r="R303" s="300"/>
      <c r="S303" s="303"/>
    </row>
    <row r="304" spans="1:35" ht="33" customHeight="1" x14ac:dyDescent="0.3">
      <c r="A304" s="312" t="str" cm="1">
        <f t="array" ref="A304">IFERROR(INDEX('Attendance Report Form'!$B$16:$B$287,SMALL(IF(ISNUMBER(SEARCH("C",'Attendance Report Form'!$C$16:$C$287)),ROW('Attendance Report Form'!$B$16:$B$287)-ROW('Attendance Report Form'!$B$16)+1),ROW(A126))),"")</f>
        <v/>
      </c>
      <c r="B304" s="313"/>
      <c r="C304" s="312" t="str" cm="1">
        <f t="array" ref="C304">IFERROR(
  INDEX('Attendance Report Form'!$D$16:$D$287,
    SMALL(
      IF(ISNUMBER(SEARCH("C",'Attendance Report Form'!$C$16:$C$287)),
         ROW('Attendance Report Form'!$C$16:$C$287)-ROW('Attendance Report Form'!$C$16)+1),
      ROW(A126)
    )
  ),
"")</f>
        <v/>
      </c>
      <c r="D304" s="312" t="str" cm="1">
        <f t="array" ref="D304">IF(A304="","",
  COUNTIF(
    INDEX('Attendance Report Form'!$E$16:$AI$287,
      SMALL(
        IF(ISNUMBER(SEARCH("C",'Attendance Report Form'!$C$16:$C$287)),
           ROW('Attendance Report Form'!$C$16:$C$287)-ROW('Attendance Report Form'!$C$16)+1),
        ROW(A126)
      ),
    0),
  "F")
)</f>
        <v/>
      </c>
      <c r="E304" s="312" t="str" cm="1">
        <f t="array" ref="E304">IF(A304="","",
  COUNTIF(
    INDEX('Attendance Report Form'!$E$16:$AI$287,
      SMALL(
        IF(ISNUMBER(SEARCH("C",'Attendance Report Form'!$C$16:$C$287)),
           ROW('Attendance Report Form'!$C$16:$C$287)-ROW('Attendance Report Form'!$C$16)+1),
        ROW(A126)
      ),
    0),
  "P")
)</f>
        <v/>
      </c>
      <c r="F304" s="312" t="str" cm="1">
        <f t="array" ref="F304">IF(A304="","",
  COUNTIF(
    INDEX('Attendance Report Form'!$E$16:$AI$287,
      SMALL(
        IF(ISNUMBER(SEARCH("C",'Attendance Report Form'!$C$16:$C$287)),
           ROW('Attendance Report Form'!$C$16:$C$287)-ROW('Attendance Report Form'!$C$16)+1),
        ROW(A126)
      ),
    0),
  "FP")
)</f>
        <v/>
      </c>
      <c r="G304" s="312" t="str" cm="1">
        <f t="array" ref="G304">IF(A304="","",
  COUNTIF(
    INDEX('Attendance Report Form'!$E$16:$AI$287,
      SMALL(
        IF(ISNUMBER(SEARCH("C",'Attendance Report Form'!$C$16:$C$287)),
           ROW('Attendance Report Form'!$C$16:$C$287)-ROW('Attendance Report Form'!$C$16)+1),
        ROW(A126)
      ),
    0),
  "SI")
)</f>
        <v/>
      </c>
      <c r="H304" s="312" t="str" cm="1">
        <f t="array" ref="H304">IF(A304="","",
  COUNTIF(
    INDEX('Attendance Report Form'!$E$16:$AI$287,
      SMALL(
        IF(ISNUMBER(SEARCH("C",'Attendance Report Form'!$C$16:$C$287)),
           ROW('Attendance Report Form'!$C$16:$C$287)-ROW('Attendance Report Form'!$C$16)+1),
        ROW(A126)
      ),
    0),
  "N")
)</f>
        <v/>
      </c>
      <c r="I304" s="309"/>
      <c r="J304" s="298"/>
      <c r="K304" s="299"/>
      <c r="L304" s="299"/>
      <c r="M304" s="299"/>
      <c r="N304" s="299"/>
      <c r="O304" s="300"/>
      <c r="P304" s="301"/>
      <c r="Q304" s="302"/>
      <c r="R304" s="300"/>
      <c r="S304" s="303"/>
    </row>
    <row r="305" spans="1:24" ht="33" customHeight="1" x14ac:dyDescent="0.3">
      <c r="A305" s="312" t="str" cm="1">
        <f t="array" ref="A305">IFERROR(INDEX('Attendance Report Form'!$B$16:$B$287,SMALL(IF(ISNUMBER(SEARCH("C",'Attendance Report Form'!$C$16:$C$287)),ROW('Attendance Report Form'!$B$16:$B$287)-ROW('Attendance Report Form'!$B$16)+1),ROW(A127))),"")</f>
        <v/>
      </c>
      <c r="B305" s="313"/>
      <c r="C305" s="312" t="str" cm="1">
        <f t="array" ref="C305">IFERROR(
  INDEX('Attendance Report Form'!$D$16:$D$287,
    SMALL(
      IF(ISNUMBER(SEARCH("C",'Attendance Report Form'!$C$16:$C$287)),
         ROW('Attendance Report Form'!$C$16:$C$287)-ROW('Attendance Report Form'!$C$16)+1),
      ROW(A127)
    )
  ),
"")</f>
        <v/>
      </c>
      <c r="D305" s="312" t="str" cm="1">
        <f t="array" ref="D305">IF(A305="","",
  COUNTIF(
    INDEX('Attendance Report Form'!$E$16:$AI$287,
      SMALL(
        IF(ISNUMBER(SEARCH("C",'Attendance Report Form'!$C$16:$C$287)),
           ROW('Attendance Report Form'!$C$16:$C$287)-ROW('Attendance Report Form'!$C$16)+1),
        ROW(A127)
      ),
    0),
  "F")
)</f>
        <v/>
      </c>
      <c r="E305" s="312" t="str" cm="1">
        <f t="array" ref="E305">IF(A305="","",
  COUNTIF(
    INDEX('Attendance Report Form'!$E$16:$AI$287,
      SMALL(
        IF(ISNUMBER(SEARCH("C",'Attendance Report Form'!$C$16:$C$287)),
           ROW('Attendance Report Form'!$C$16:$C$287)-ROW('Attendance Report Form'!$C$16)+1),
        ROW(A127)
      ),
    0),
  "P")
)</f>
        <v/>
      </c>
      <c r="F305" s="312" t="str" cm="1">
        <f t="array" ref="F305">IF(A305="","",
  COUNTIF(
    INDEX('Attendance Report Form'!$E$16:$AI$287,
      SMALL(
        IF(ISNUMBER(SEARCH("C",'Attendance Report Form'!$C$16:$C$287)),
           ROW('Attendance Report Form'!$C$16:$C$287)-ROW('Attendance Report Form'!$C$16)+1),
        ROW(A127)
      ),
    0),
  "FP")
)</f>
        <v/>
      </c>
      <c r="G305" s="312" t="str" cm="1">
        <f t="array" ref="G305">IF(A305="","",
  COUNTIF(
    INDEX('Attendance Report Form'!$E$16:$AI$287,
      SMALL(
        IF(ISNUMBER(SEARCH("C",'Attendance Report Form'!$C$16:$C$287)),
           ROW('Attendance Report Form'!$C$16:$C$287)-ROW('Attendance Report Form'!$C$16)+1),
        ROW(A127)
      ),
    0),
  "SI")
)</f>
        <v/>
      </c>
      <c r="H305" s="312" t="str" cm="1">
        <f t="array" ref="H305">IF(A305="","",
  COUNTIF(
    INDEX('Attendance Report Form'!$E$16:$AI$287,
      SMALL(
        IF(ISNUMBER(SEARCH("C",'Attendance Report Form'!$C$16:$C$287)),
           ROW('Attendance Report Form'!$C$16:$C$287)-ROW('Attendance Report Form'!$C$16)+1),
        ROW(A127)
      ),
    0),
  "N")
)</f>
        <v/>
      </c>
      <c r="I305" s="309"/>
      <c r="J305" s="298"/>
      <c r="K305" s="299"/>
      <c r="L305" s="299"/>
      <c r="M305" s="299"/>
      <c r="N305" s="299"/>
      <c r="O305" s="300"/>
      <c r="P305" s="301"/>
      <c r="Q305" s="302"/>
      <c r="R305" s="300"/>
      <c r="S305" s="303"/>
    </row>
    <row r="306" spans="1:24" ht="33" customHeight="1" x14ac:dyDescent="0.3">
      <c r="A306" s="312" t="str" cm="1">
        <f t="array" ref="A306">IFERROR(INDEX('Attendance Report Form'!$B$16:$B$287,SMALL(IF(ISNUMBER(SEARCH("C",'Attendance Report Form'!$C$16:$C$287)),ROW('Attendance Report Form'!$B$16:$B$287)-ROW('Attendance Report Form'!$B$16)+1),ROW(A128))),"")</f>
        <v/>
      </c>
      <c r="B306" s="313"/>
      <c r="C306" s="312" t="str" cm="1">
        <f t="array" ref="C306">IFERROR(
  INDEX('Attendance Report Form'!$D$16:$D$287,
    SMALL(
      IF(ISNUMBER(SEARCH("C",'Attendance Report Form'!$C$16:$C$287)),
         ROW('Attendance Report Form'!$C$16:$C$287)-ROW('Attendance Report Form'!$C$16)+1),
      ROW(A128)
    )
  ),
"")</f>
        <v/>
      </c>
      <c r="D306" s="312" t="str" cm="1">
        <f t="array" ref="D306">IF(A306="","",
  COUNTIF(
    INDEX('Attendance Report Form'!$E$16:$AI$287,
      SMALL(
        IF(ISNUMBER(SEARCH("C",'Attendance Report Form'!$C$16:$C$287)),
           ROW('Attendance Report Form'!$C$16:$C$287)-ROW('Attendance Report Form'!$C$16)+1),
        ROW(A128)
      ),
    0),
  "F")
)</f>
        <v/>
      </c>
      <c r="E306" s="312" t="str" cm="1">
        <f t="array" ref="E306">IF(A306="","",
  COUNTIF(
    INDEX('Attendance Report Form'!$E$16:$AI$287,
      SMALL(
        IF(ISNUMBER(SEARCH("C",'Attendance Report Form'!$C$16:$C$287)),
           ROW('Attendance Report Form'!$C$16:$C$287)-ROW('Attendance Report Form'!$C$16)+1),
        ROW(A128)
      ),
    0),
  "P")
)</f>
        <v/>
      </c>
      <c r="F306" s="312" t="str" cm="1">
        <f t="array" ref="F306">IF(A306="","",
  COUNTIF(
    INDEX('Attendance Report Form'!$E$16:$AI$287,
      SMALL(
        IF(ISNUMBER(SEARCH("C",'Attendance Report Form'!$C$16:$C$287)),
           ROW('Attendance Report Form'!$C$16:$C$287)-ROW('Attendance Report Form'!$C$16)+1),
        ROW(A128)
      ),
    0),
  "FP")
)</f>
        <v/>
      </c>
      <c r="G306" s="312" t="str" cm="1">
        <f t="array" ref="G306">IF(A306="","",
  COUNTIF(
    INDEX('Attendance Report Form'!$E$16:$AI$287,
      SMALL(
        IF(ISNUMBER(SEARCH("C",'Attendance Report Form'!$C$16:$C$287)),
           ROW('Attendance Report Form'!$C$16:$C$287)-ROW('Attendance Report Form'!$C$16)+1),
        ROW(A128)
      ),
    0),
  "SI")
)</f>
        <v/>
      </c>
      <c r="H306" s="312" t="str" cm="1">
        <f t="array" ref="H306">IF(A306="","",
  COUNTIF(
    INDEX('Attendance Report Form'!$E$16:$AI$287,
      SMALL(
        IF(ISNUMBER(SEARCH("C",'Attendance Report Form'!$C$16:$C$287)),
           ROW('Attendance Report Form'!$C$16:$C$287)-ROW('Attendance Report Form'!$C$16)+1),
        ROW(A128)
      ),
    0),
  "N")
)</f>
        <v/>
      </c>
      <c r="I306" s="309"/>
      <c r="J306" s="298"/>
      <c r="K306" s="299"/>
      <c r="L306" s="299"/>
      <c r="M306" s="299"/>
      <c r="N306" s="299"/>
      <c r="O306" s="300"/>
      <c r="P306" s="301"/>
      <c r="Q306" s="302"/>
      <c r="R306" s="300"/>
      <c r="S306" s="303"/>
    </row>
    <row r="307" spans="1:24" ht="33" customHeight="1" x14ac:dyDescent="0.3">
      <c r="A307" s="312" t="str" cm="1">
        <f t="array" ref="A307">IFERROR(INDEX('Attendance Report Form'!$B$16:$B$287,SMALL(IF(ISNUMBER(SEARCH("C",'Attendance Report Form'!$C$16:$C$287)),ROW('Attendance Report Form'!$B$16:$B$287)-ROW('Attendance Report Form'!$B$16)+1),ROW(A129))),"")</f>
        <v/>
      </c>
      <c r="B307" s="313"/>
      <c r="C307" s="312" t="str" cm="1">
        <f t="array" ref="C307">IFERROR(
  INDEX('Attendance Report Form'!$D$16:$D$287,
    SMALL(
      IF(ISNUMBER(SEARCH("C",'Attendance Report Form'!$C$16:$C$287)),
         ROW('Attendance Report Form'!$C$16:$C$287)-ROW('Attendance Report Form'!$C$16)+1),
      ROW(A129)
    )
  ),
"")</f>
        <v/>
      </c>
      <c r="D307" s="312" t="str" cm="1">
        <f t="array" ref="D307">IF(A307="","",
  COUNTIF(
    INDEX('Attendance Report Form'!$E$16:$AI$287,
      SMALL(
        IF(ISNUMBER(SEARCH("C",'Attendance Report Form'!$C$16:$C$287)),
           ROW('Attendance Report Form'!$C$16:$C$287)-ROW('Attendance Report Form'!$C$16)+1),
        ROW(A129)
      ),
    0),
  "F")
)</f>
        <v/>
      </c>
      <c r="E307" s="312" t="str" cm="1">
        <f t="array" ref="E307">IF(A307="","",
  COUNTIF(
    INDEX('Attendance Report Form'!$E$16:$AI$287,
      SMALL(
        IF(ISNUMBER(SEARCH("C",'Attendance Report Form'!$C$16:$C$287)),
           ROW('Attendance Report Form'!$C$16:$C$287)-ROW('Attendance Report Form'!$C$16)+1),
        ROW(A129)
      ),
    0),
  "P")
)</f>
        <v/>
      </c>
      <c r="F307" s="312" t="str" cm="1">
        <f t="array" ref="F307">IF(A307="","",
  COUNTIF(
    INDEX('Attendance Report Form'!$E$16:$AI$287,
      SMALL(
        IF(ISNUMBER(SEARCH("C",'Attendance Report Form'!$C$16:$C$287)),
           ROW('Attendance Report Form'!$C$16:$C$287)-ROW('Attendance Report Form'!$C$16)+1),
        ROW(A129)
      ),
    0),
  "FP")
)</f>
        <v/>
      </c>
      <c r="G307" s="312" t="str" cm="1">
        <f t="array" ref="G307">IF(A307="","",
  COUNTIF(
    INDEX('Attendance Report Form'!$E$16:$AI$287,
      SMALL(
        IF(ISNUMBER(SEARCH("C",'Attendance Report Form'!$C$16:$C$287)),
           ROW('Attendance Report Form'!$C$16:$C$287)-ROW('Attendance Report Form'!$C$16)+1),
        ROW(A129)
      ),
    0),
  "SI")
)</f>
        <v/>
      </c>
      <c r="H307" s="312" t="str" cm="1">
        <f t="array" ref="H307">IF(A307="","",
  COUNTIF(
    INDEX('Attendance Report Form'!$E$16:$AI$287,
      SMALL(
        IF(ISNUMBER(SEARCH("C",'Attendance Report Form'!$C$16:$C$287)),
           ROW('Attendance Report Form'!$C$16:$C$287)-ROW('Attendance Report Form'!$C$16)+1),
        ROW(A129)
      ),
    0),
  "N")
)</f>
        <v/>
      </c>
      <c r="I307" s="309"/>
      <c r="J307" s="298"/>
      <c r="K307" s="299"/>
      <c r="L307" s="299"/>
      <c r="M307" s="299"/>
      <c r="N307" s="299"/>
      <c r="O307" s="300"/>
      <c r="P307" s="301"/>
      <c r="Q307" s="302"/>
      <c r="R307" s="300"/>
      <c r="S307" s="311"/>
    </row>
    <row r="308" spans="1:24" ht="33" customHeight="1" x14ac:dyDescent="0.3">
      <c r="A308" s="312" t="str" cm="1">
        <f t="array" ref="A308">IFERROR(INDEX('Attendance Report Form'!$B$16:$B$287,SMALL(IF(ISNUMBER(SEARCH("C",'Attendance Report Form'!$C$16:$C$287)),ROW('Attendance Report Form'!$B$16:$B$287)-ROW('Attendance Report Form'!$B$16)+1),ROW(A130))),"")</f>
        <v/>
      </c>
      <c r="B308" s="313"/>
      <c r="C308" s="312" t="str" cm="1">
        <f t="array" ref="C308">IFERROR(
  INDEX('Attendance Report Form'!$D$16:$D$287,
    SMALL(
      IF(ISNUMBER(SEARCH("C",'Attendance Report Form'!$C$16:$C$287)),
         ROW('Attendance Report Form'!$C$16:$C$287)-ROW('Attendance Report Form'!$C$16)+1),
      ROW(A130)
    )
  ),
"")</f>
        <v/>
      </c>
      <c r="D308" s="312" t="str" cm="1">
        <f t="array" ref="D308">IF(A308="","",
  COUNTIF(
    INDEX('Attendance Report Form'!$E$16:$AI$287,
      SMALL(
        IF(ISNUMBER(SEARCH("C",'Attendance Report Form'!$C$16:$C$287)),
           ROW('Attendance Report Form'!$C$16:$C$287)-ROW('Attendance Report Form'!$C$16)+1),
        ROW(A130)
      ),
    0),
  "F")
)</f>
        <v/>
      </c>
      <c r="E308" s="312" t="str" cm="1">
        <f t="array" ref="E308">IF(A308="","",
  COUNTIF(
    INDEX('Attendance Report Form'!$E$16:$AI$287,
      SMALL(
        IF(ISNUMBER(SEARCH("C",'Attendance Report Form'!$C$16:$C$287)),
           ROW('Attendance Report Form'!$C$16:$C$287)-ROW('Attendance Report Form'!$C$16)+1),
        ROW(A130)
      ),
    0),
  "P")
)</f>
        <v/>
      </c>
      <c r="F308" s="312" t="str" cm="1">
        <f t="array" ref="F308">IF(A308="","",
  COUNTIF(
    INDEX('Attendance Report Form'!$E$16:$AI$287,
      SMALL(
        IF(ISNUMBER(SEARCH("C",'Attendance Report Form'!$C$16:$C$287)),
           ROW('Attendance Report Form'!$C$16:$C$287)-ROW('Attendance Report Form'!$C$16)+1),
        ROW(A130)
      ),
    0),
  "FP")
)</f>
        <v/>
      </c>
      <c r="G308" s="312" t="str" cm="1">
        <f t="array" ref="G308">IF(A308="","",
  COUNTIF(
    INDEX('Attendance Report Form'!$E$16:$AI$287,
      SMALL(
        IF(ISNUMBER(SEARCH("C",'Attendance Report Form'!$C$16:$C$287)),
           ROW('Attendance Report Form'!$C$16:$C$287)-ROW('Attendance Report Form'!$C$16)+1),
        ROW(A130)
      ),
    0),
  "SI")
)</f>
        <v/>
      </c>
      <c r="H308" s="312" t="str" cm="1">
        <f t="array" ref="H308">IF(A308="","",
  COUNTIF(
    INDEX('Attendance Report Form'!$E$16:$AI$287,
      SMALL(
        IF(ISNUMBER(SEARCH("C",'Attendance Report Form'!$C$16:$C$287)),
           ROW('Attendance Report Form'!$C$16:$C$287)-ROW('Attendance Report Form'!$C$16)+1),
        ROW(A130)
      ),
    0),
  "N")
)</f>
        <v/>
      </c>
      <c r="I308" s="309"/>
      <c r="J308" s="298"/>
      <c r="K308" s="299"/>
      <c r="L308" s="299"/>
      <c r="M308" s="299"/>
      <c r="N308" s="299"/>
      <c r="O308" s="300"/>
      <c r="P308" s="301"/>
      <c r="Q308" s="302"/>
      <c r="R308" s="300"/>
      <c r="S308" s="303"/>
    </row>
    <row r="309" spans="1:24" ht="33" customHeight="1" x14ac:dyDescent="0.3">
      <c r="A309" s="312" t="str" cm="1">
        <f t="array" ref="A309">IFERROR(INDEX('Attendance Report Form'!$B$16:$B$287,SMALL(IF(ISNUMBER(SEARCH("C",'Attendance Report Form'!$C$16:$C$287)),ROW('Attendance Report Form'!$B$16:$B$287)-ROW('Attendance Report Form'!$B$16)+1),ROW(A131))),"")</f>
        <v/>
      </c>
      <c r="B309" s="313"/>
      <c r="C309" s="312" t="str" cm="1">
        <f t="array" ref="C309">IFERROR(
  INDEX('Attendance Report Form'!$D$16:$D$287,
    SMALL(
      IF(ISNUMBER(SEARCH("C",'Attendance Report Form'!$C$16:$C$287)),
         ROW('Attendance Report Form'!$C$16:$C$287)-ROW('Attendance Report Form'!$C$16)+1),
      ROW(A131)
    )
  ),
"")</f>
        <v/>
      </c>
      <c r="D309" s="312" t="str" cm="1">
        <f t="array" ref="D309">IF(A309="","",
  COUNTIF(
    INDEX('Attendance Report Form'!$E$16:$AI$287,
      SMALL(
        IF(ISNUMBER(SEARCH("C",'Attendance Report Form'!$C$16:$C$287)),
           ROW('Attendance Report Form'!$C$16:$C$287)-ROW('Attendance Report Form'!$C$16)+1),
        ROW(A131)
      ),
    0),
  "F")
)</f>
        <v/>
      </c>
      <c r="E309" s="312" t="str" cm="1">
        <f t="array" ref="E309">IF(A309="","",
  COUNTIF(
    INDEX('Attendance Report Form'!$E$16:$AI$287,
      SMALL(
        IF(ISNUMBER(SEARCH("C",'Attendance Report Form'!$C$16:$C$287)),
           ROW('Attendance Report Form'!$C$16:$C$287)-ROW('Attendance Report Form'!$C$16)+1),
        ROW(A131)
      ),
    0),
  "P")
)</f>
        <v/>
      </c>
      <c r="F309" s="312" t="str" cm="1">
        <f t="array" ref="F309">IF(A309="","",
  COUNTIF(
    INDEX('Attendance Report Form'!$E$16:$AI$287,
      SMALL(
        IF(ISNUMBER(SEARCH("C",'Attendance Report Form'!$C$16:$C$287)),
           ROW('Attendance Report Form'!$C$16:$C$287)-ROW('Attendance Report Form'!$C$16)+1),
        ROW(A131)
      ),
    0),
  "FP")
)</f>
        <v/>
      </c>
      <c r="G309" s="312" t="str" cm="1">
        <f t="array" ref="G309">IF(A309="","",
  COUNTIF(
    INDEX('Attendance Report Form'!$E$16:$AI$287,
      SMALL(
        IF(ISNUMBER(SEARCH("C",'Attendance Report Form'!$C$16:$C$287)),
           ROW('Attendance Report Form'!$C$16:$C$287)-ROW('Attendance Report Form'!$C$16)+1),
        ROW(A131)
      ),
    0),
  "SI")
)</f>
        <v/>
      </c>
      <c r="H309" s="312" t="str" cm="1">
        <f t="array" ref="H309">IF(A309="","",
  COUNTIF(
    INDEX('Attendance Report Form'!$E$16:$AI$287,
      SMALL(
        IF(ISNUMBER(SEARCH("C",'Attendance Report Form'!$C$16:$C$287)),
           ROW('Attendance Report Form'!$C$16:$C$287)-ROW('Attendance Report Form'!$C$16)+1),
        ROW(A131)
      ),
    0),
  "N")
)</f>
        <v/>
      </c>
      <c r="I309" s="309"/>
      <c r="J309" s="298"/>
      <c r="K309" s="299"/>
      <c r="L309" s="299"/>
      <c r="M309" s="299"/>
      <c r="N309" s="299"/>
      <c r="O309" s="300"/>
      <c r="P309" s="301"/>
      <c r="Q309" s="302"/>
      <c r="R309" s="300"/>
      <c r="S309" s="303"/>
    </row>
    <row r="310" spans="1:24" ht="33" customHeight="1" x14ac:dyDescent="0.3">
      <c r="A310" s="312" t="str" cm="1">
        <f t="array" ref="A310">IFERROR(INDEX('Attendance Report Form'!$B$16:$B$287,SMALL(IF(ISNUMBER(SEARCH("C",'Attendance Report Form'!$C$16:$C$287)),ROW('Attendance Report Form'!$B$16:$B$287)-ROW('Attendance Report Form'!$B$16)+1),ROW(A132))),"")</f>
        <v/>
      </c>
      <c r="B310" s="313"/>
      <c r="C310" s="312" t="str" cm="1">
        <f t="array" ref="C310">IFERROR(
  INDEX('Attendance Report Form'!$D$16:$D$287,
    SMALL(
      IF(ISNUMBER(SEARCH("C",'Attendance Report Form'!$C$16:$C$287)),
         ROW('Attendance Report Form'!$C$16:$C$287)-ROW('Attendance Report Form'!$C$16)+1),
      ROW(A132)
    )
  ),
"")</f>
        <v/>
      </c>
      <c r="D310" s="312" t="str" cm="1">
        <f t="array" ref="D310">IF(A310="","",
  COUNTIF(
    INDEX('Attendance Report Form'!$E$16:$AI$287,
      SMALL(
        IF(ISNUMBER(SEARCH("C",'Attendance Report Form'!$C$16:$C$287)),
           ROW('Attendance Report Form'!$C$16:$C$287)-ROW('Attendance Report Form'!$C$16)+1),
        ROW(A132)
      ),
    0),
  "F")
)</f>
        <v/>
      </c>
      <c r="E310" s="312" t="str" cm="1">
        <f t="array" ref="E310">IF(A310="","",
  COUNTIF(
    INDEX('Attendance Report Form'!$E$16:$AI$287,
      SMALL(
        IF(ISNUMBER(SEARCH("C",'Attendance Report Form'!$C$16:$C$287)),
           ROW('Attendance Report Form'!$C$16:$C$287)-ROW('Attendance Report Form'!$C$16)+1),
        ROW(A132)
      ),
    0),
  "P")
)</f>
        <v/>
      </c>
      <c r="F310" s="312" t="str" cm="1">
        <f t="array" ref="F310">IF(A310="","",
  COUNTIF(
    INDEX('Attendance Report Form'!$E$16:$AI$287,
      SMALL(
        IF(ISNUMBER(SEARCH("C",'Attendance Report Form'!$C$16:$C$287)),
           ROW('Attendance Report Form'!$C$16:$C$287)-ROW('Attendance Report Form'!$C$16)+1),
        ROW(A132)
      ),
    0),
  "FP")
)</f>
        <v/>
      </c>
      <c r="G310" s="312" t="str" cm="1">
        <f t="array" ref="G310">IF(A310="","",
  COUNTIF(
    INDEX('Attendance Report Form'!$E$16:$AI$287,
      SMALL(
        IF(ISNUMBER(SEARCH("C",'Attendance Report Form'!$C$16:$C$287)),
           ROW('Attendance Report Form'!$C$16:$C$287)-ROW('Attendance Report Form'!$C$16)+1),
        ROW(A132)
      ),
    0),
  "SI")
)</f>
        <v/>
      </c>
      <c r="H310" s="312" t="str" cm="1">
        <f t="array" ref="H310">IF(A310="","",
  COUNTIF(
    INDEX('Attendance Report Form'!$E$16:$AI$287,
      SMALL(
        IF(ISNUMBER(SEARCH("C",'Attendance Report Form'!$C$16:$C$287)),
           ROW('Attendance Report Form'!$C$16:$C$287)-ROW('Attendance Report Form'!$C$16)+1),
        ROW(A132)
      ),
    0),
  "N")
)</f>
        <v/>
      </c>
      <c r="I310" s="309"/>
      <c r="J310" s="298"/>
      <c r="K310" s="299"/>
      <c r="L310" s="299"/>
      <c r="M310" s="299"/>
      <c r="N310" s="299"/>
      <c r="O310" s="300"/>
      <c r="P310" s="301"/>
      <c r="Q310" s="302"/>
      <c r="R310" s="300"/>
      <c r="S310" s="303"/>
    </row>
    <row r="311" spans="1:24" ht="33" customHeight="1" x14ac:dyDescent="0.3">
      <c r="A311" s="312" t="str" cm="1">
        <f t="array" ref="A311">IFERROR(INDEX('Attendance Report Form'!$B$16:$B$287,SMALL(IF(ISNUMBER(SEARCH("C",'Attendance Report Form'!$C$16:$C$287)),ROW('Attendance Report Form'!$B$16:$B$287)-ROW('Attendance Report Form'!$B$16)+1),ROW(A133))),"")</f>
        <v/>
      </c>
      <c r="B311" s="313"/>
      <c r="C311" s="312" t="str" cm="1">
        <f t="array" ref="C311">IFERROR(
  INDEX('Attendance Report Form'!$D$16:$D$287,
    SMALL(
      IF(ISNUMBER(SEARCH("C",'Attendance Report Form'!$C$16:$C$287)),
         ROW('Attendance Report Form'!$C$16:$C$287)-ROW('Attendance Report Form'!$C$16)+1),
      ROW(A133)
    )
  ),
"")</f>
        <v/>
      </c>
      <c r="D311" s="312" t="str" cm="1">
        <f t="array" ref="D311">IF(A311="","",
  COUNTIF(
    INDEX('Attendance Report Form'!$E$16:$AI$287,
      SMALL(
        IF(ISNUMBER(SEARCH("C",'Attendance Report Form'!$C$16:$C$287)),
           ROW('Attendance Report Form'!$C$16:$C$287)-ROW('Attendance Report Form'!$C$16)+1),
        ROW(A133)
      ),
    0),
  "F")
)</f>
        <v/>
      </c>
      <c r="E311" s="312" t="str" cm="1">
        <f t="array" ref="E311">IF(A311="","",
  COUNTIF(
    INDEX('Attendance Report Form'!$E$16:$AI$287,
      SMALL(
        IF(ISNUMBER(SEARCH("C",'Attendance Report Form'!$C$16:$C$287)),
           ROW('Attendance Report Form'!$C$16:$C$287)-ROW('Attendance Report Form'!$C$16)+1),
        ROW(A133)
      ),
    0),
  "P")
)</f>
        <v/>
      </c>
      <c r="F311" s="312" t="str" cm="1">
        <f t="array" ref="F311">IF(A311="","",
  COUNTIF(
    INDEX('Attendance Report Form'!$E$16:$AI$287,
      SMALL(
        IF(ISNUMBER(SEARCH("C",'Attendance Report Form'!$C$16:$C$287)),
           ROW('Attendance Report Form'!$C$16:$C$287)-ROW('Attendance Report Form'!$C$16)+1),
        ROW(A133)
      ),
    0),
  "FP")
)</f>
        <v/>
      </c>
      <c r="G311" s="312" t="str" cm="1">
        <f t="array" ref="G311">IF(A311="","",
  COUNTIF(
    INDEX('Attendance Report Form'!$E$16:$AI$287,
      SMALL(
        IF(ISNUMBER(SEARCH("C",'Attendance Report Form'!$C$16:$C$287)),
           ROW('Attendance Report Form'!$C$16:$C$287)-ROW('Attendance Report Form'!$C$16)+1),
        ROW(A133)
      ),
    0),
  "SI")
)</f>
        <v/>
      </c>
      <c r="H311" s="312" t="str" cm="1">
        <f t="array" ref="H311">IF(A311="","",
  COUNTIF(
    INDEX('Attendance Report Form'!$E$16:$AI$287,
      SMALL(
        IF(ISNUMBER(SEARCH("C",'Attendance Report Form'!$C$16:$C$287)),
           ROW('Attendance Report Form'!$C$16:$C$287)-ROW('Attendance Report Form'!$C$16)+1),
        ROW(A133)
      ),
    0),
  "N")
)</f>
        <v/>
      </c>
      <c r="I311" s="309"/>
      <c r="J311" s="298"/>
      <c r="K311" s="299"/>
      <c r="L311" s="299"/>
      <c r="M311" s="299"/>
      <c r="N311" s="299"/>
      <c r="O311" s="300"/>
      <c r="P311" s="301"/>
      <c r="Q311" s="302"/>
      <c r="R311" s="300"/>
      <c r="S311" s="303"/>
    </row>
    <row r="312" spans="1:24" ht="33" customHeight="1" x14ac:dyDescent="0.3">
      <c r="A312" s="312" t="str" cm="1">
        <f t="array" ref="A312">IFERROR(INDEX('Attendance Report Form'!$B$16:$B$287,SMALL(IF(ISNUMBER(SEARCH("C",'Attendance Report Form'!$C$16:$C$287)),ROW('Attendance Report Form'!$B$16:$B$287)-ROW('Attendance Report Form'!$B$16)+1),ROW(A134))),"")</f>
        <v/>
      </c>
      <c r="B312" s="313"/>
      <c r="C312" s="312" t="str" cm="1">
        <f t="array" ref="C312">IFERROR(
  INDEX('Attendance Report Form'!$D$16:$D$287,
    SMALL(
      IF(ISNUMBER(SEARCH("C",'Attendance Report Form'!$C$16:$C$287)),
         ROW('Attendance Report Form'!$C$16:$C$287)-ROW('Attendance Report Form'!$C$16)+1),
      ROW(A134)
    )
  ),
"")</f>
        <v/>
      </c>
      <c r="D312" s="312" t="str" cm="1">
        <f t="array" ref="D312">IF(A312="","",
  COUNTIF(
    INDEX('Attendance Report Form'!$E$16:$AI$287,
      SMALL(
        IF(ISNUMBER(SEARCH("C",'Attendance Report Form'!$C$16:$C$287)),
           ROW('Attendance Report Form'!$C$16:$C$287)-ROW('Attendance Report Form'!$C$16)+1),
        ROW(A134)
      ),
    0),
  "F")
)</f>
        <v/>
      </c>
      <c r="E312" s="312" t="str" cm="1">
        <f t="array" ref="E312">IF(A312="","",
  COUNTIF(
    INDEX('Attendance Report Form'!$E$16:$AI$287,
      SMALL(
        IF(ISNUMBER(SEARCH("C",'Attendance Report Form'!$C$16:$C$287)),
           ROW('Attendance Report Form'!$C$16:$C$287)-ROW('Attendance Report Form'!$C$16)+1),
        ROW(A134)
      ),
    0),
  "P")
)</f>
        <v/>
      </c>
      <c r="F312" s="312" t="str" cm="1">
        <f t="array" ref="F312">IF(A312="","",
  COUNTIF(
    INDEX('Attendance Report Form'!$E$16:$AI$287,
      SMALL(
        IF(ISNUMBER(SEARCH("C",'Attendance Report Form'!$C$16:$C$287)),
           ROW('Attendance Report Form'!$C$16:$C$287)-ROW('Attendance Report Form'!$C$16)+1),
        ROW(A134)
      ),
    0),
  "FP")
)</f>
        <v/>
      </c>
      <c r="G312" s="312" t="str" cm="1">
        <f t="array" ref="G312">IF(A312="","",
  COUNTIF(
    INDEX('Attendance Report Form'!$E$16:$AI$287,
      SMALL(
        IF(ISNUMBER(SEARCH("C",'Attendance Report Form'!$C$16:$C$287)),
           ROW('Attendance Report Form'!$C$16:$C$287)-ROW('Attendance Report Form'!$C$16)+1),
        ROW(A134)
      ),
    0),
  "SI")
)</f>
        <v/>
      </c>
      <c r="H312" s="312" t="str" cm="1">
        <f t="array" ref="H312">IF(A312="","",
  COUNTIF(
    INDEX('Attendance Report Form'!$E$16:$AI$287,
      SMALL(
        IF(ISNUMBER(SEARCH("C",'Attendance Report Form'!$C$16:$C$287)),
           ROW('Attendance Report Form'!$C$16:$C$287)-ROW('Attendance Report Form'!$C$16)+1),
        ROW(A134)
      ),
    0),
  "N")
)</f>
        <v/>
      </c>
      <c r="I312" s="309"/>
      <c r="J312" s="298"/>
      <c r="K312" s="299"/>
      <c r="L312" s="299"/>
      <c r="M312" s="299"/>
      <c r="N312" s="299"/>
      <c r="O312" s="300"/>
      <c r="P312" s="301"/>
      <c r="Q312" s="302"/>
      <c r="R312" s="300"/>
      <c r="S312" s="303"/>
    </row>
    <row r="313" spans="1:24" ht="33" customHeight="1" thickBot="1" x14ac:dyDescent="0.35">
      <c r="A313" s="312" t="str" cm="1">
        <f t="array" ref="A313">IFERROR(INDEX('Attendance Report Form'!$B$16:$B$287,SMALL(IF(ISNUMBER(SEARCH("C",'Attendance Report Form'!$C$16:$C$287)),ROW('Attendance Report Form'!$B$16:$B$287)-ROW('Attendance Report Form'!$B$16)+1),ROW(A135))),"")</f>
        <v/>
      </c>
      <c r="B313" s="313"/>
      <c r="C313" s="312" t="str" cm="1">
        <f t="array" ref="C313">IFERROR(
  INDEX('Attendance Report Form'!$D$16:$D$287,
    SMALL(
      IF(ISNUMBER(SEARCH("C",'Attendance Report Form'!$C$16:$C$287)),
         ROW('Attendance Report Form'!$C$16:$C$287)-ROW('Attendance Report Form'!$C$16)+1),
      ROW(A135)
    )
  ),
"")</f>
        <v/>
      </c>
      <c r="D313" s="312" t="str" cm="1">
        <f t="array" ref="D313">IF(A313="","",
  COUNTIF(
    INDEX('Attendance Report Form'!$E$16:$AI$287,
      SMALL(
        IF(ISNUMBER(SEARCH("C",'Attendance Report Form'!$C$16:$C$287)),
           ROW('Attendance Report Form'!$C$16:$C$287)-ROW('Attendance Report Form'!$C$16)+1),
        ROW(A135)
      ),
    0),
  "F")
)</f>
        <v/>
      </c>
      <c r="E313" s="312" t="str" cm="1">
        <f t="array" ref="E313">IF(A313="","",
  COUNTIF(
    INDEX('Attendance Report Form'!$E$16:$AI$287,
      SMALL(
        IF(ISNUMBER(SEARCH("C",'Attendance Report Form'!$C$16:$C$287)),
           ROW('Attendance Report Form'!$C$16:$C$287)-ROW('Attendance Report Form'!$C$16)+1),
        ROW(A135)
      ),
    0),
  "P")
)</f>
        <v/>
      </c>
      <c r="F313" s="312" t="str" cm="1">
        <f t="array" ref="F313">IF(A313="","",
  COUNTIF(
    INDEX('Attendance Report Form'!$E$16:$AI$287,
      SMALL(
        IF(ISNUMBER(SEARCH("C",'Attendance Report Form'!$C$16:$C$287)),
           ROW('Attendance Report Form'!$C$16:$C$287)-ROW('Attendance Report Form'!$C$16)+1),
        ROW(A135)
      ),
    0),
  "FP")
)</f>
        <v/>
      </c>
      <c r="G313" s="312" t="str" cm="1">
        <f t="array" ref="G313">IF(A313="","",
  COUNTIF(
    INDEX('Attendance Report Form'!$E$16:$AI$287,
      SMALL(
        IF(ISNUMBER(SEARCH("C",'Attendance Report Form'!$C$16:$C$287)),
           ROW('Attendance Report Form'!$C$16:$C$287)-ROW('Attendance Report Form'!$C$16)+1),
        ROW(A135)
      ),
    0),
  "SI")
)</f>
        <v/>
      </c>
      <c r="H313" s="312" t="str" cm="1">
        <f t="array" ref="H313">IF(A313="","",
  COUNTIF(
    INDEX('Attendance Report Form'!$E$16:$AI$287,
      SMALL(
        IF(ISNUMBER(SEARCH("C",'Attendance Report Form'!$C$16:$C$287)),
           ROW('Attendance Report Form'!$C$16:$C$287)-ROW('Attendance Report Form'!$C$16)+1),
        ROW(A135)
      ),
    0),
  "N")
)</f>
        <v/>
      </c>
      <c r="I313" s="309"/>
      <c r="J313" s="304"/>
      <c r="K313" s="305"/>
      <c r="L313" s="305"/>
      <c r="M313" s="305"/>
      <c r="N313" s="305"/>
      <c r="O313" s="306"/>
      <c r="P313" s="307"/>
      <c r="Q313" s="308"/>
      <c r="R313" s="306"/>
      <c r="S313" s="303"/>
    </row>
    <row r="314" spans="1:24" ht="48" customHeight="1" x14ac:dyDescent="0.25">
      <c r="A314" s="594" t="s">
        <v>406</v>
      </c>
      <c r="B314" s="594"/>
      <c r="C314" s="594"/>
      <c r="D314" s="594"/>
      <c r="E314" s="594"/>
      <c r="F314" s="594"/>
      <c r="G314" s="594"/>
      <c r="H314" s="594"/>
      <c r="I314" s="594"/>
      <c r="J314" s="202"/>
      <c r="K314" s="202"/>
      <c r="L314" s="202"/>
      <c r="M314" s="203"/>
      <c r="N314" s="203"/>
      <c r="O314" s="196"/>
      <c r="P314" s="196"/>
      <c r="Q314" s="202"/>
    </row>
    <row r="315" spans="1:24" x14ac:dyDescent="0.25">
      <c r="A315" s="196"/>
      <c r="B315" s="196"/>
      <c r="C315" s="196"/>
      <c r="D315" s="196"/>
      <c r="E315" s="196"/>
      <c r="F315" s="196"/>
      <c r="G315" s="196"/>
      <c r="H315" s="196"/>
      <c r="I315" s="196"/>
      <c r="J315" s="196"/>
      <c r="K315" s="196"/>
      <c r="L315" s="196"/>
      <c r="M315" s="196"/>
      <c r="N315" s="196"/>
      <c r="O315" s="196"/>
      <c r="P315" s="196"/>
      <c r="Q315" s="196"/>
      <c r="V315" s="45"/>
      <c r="W315" s="45"/>
      <c r="X315" s="45"/>
    </row>
    <row r="316" spans="1:24" ht="20.25" customHeight="1" x14ac:dyDescent="0.25">
      <c r="A316" s="196" t="s">
        <v>415</v>
      </c>
      <c r="B316" s="196"/>
      <c r="C316" s="196"/>
      <c r="D316" s="196"/>
      <c r="F316" s="196" t="s">
        <v>416</v>
      </c>
      <c r="G316" s="196"/>
      <c r="H316" s="196"/>
      <c r="I316" s="196"/>
      <c r="J316" s="196"/>
      <c r="K316" s="196"/>
      <c r="L316" s="196"/>
      <c r="M316" s="196"/>
      <c r="N316" s="196" t="s">
        <v>410</v>
      </c>
      <c r="O316" s="196"/>
      <c r="P316" s="196"/>
      <c r="Q316" s="196"/>
    </row>
    <row r="317" spans="1:24" ht="18" customHeight="1" thickBot="1" x14ac:dyDescent="0.35">
      <c r="A317" s="207" t="s">
        <v>408</v>
      </c>
      <c r="B317" s="205"/>
      <c r="C317" s="205"/>
      <c r="D317" s="205"/>
      <c r="F317" s="207" t="s">
        <v>409</v>
      </c>
      <c r="G317" s="207"/>
      <c r="H317" s="205"/>
      <c r="I317" s="205"/>
      <c r="J317" s="205"/>
      <c r="K317" s="205"/>
      <c r="L317" s="205"/>
      <c r="M317" s="205"/>
      <c r="N317" s="207" t="s">
        <v>389</v>
      </c>
      <c r="O317" s="205"/>
      <c r="P317" s="196"/>
      <c r="Q317" s="196"/>
    </row>
    <row r="318" spans="1:24" ht="17.25" customHeight="1" x14ac:dyDescent="0.3">
      <c r="A318" s="386" t="s">
        <v>580</v>
      </c>
      <c r="B318" s="375"/>
      <c r="C318" s="375"/>
      <c r="D318" s="375"/>
      <c r="E318" s="347"/>
      <c r="F318" s="375"/>
      <c r="G318" s="375"/>
      <c r="H318" s="375"/>
      <c r="I318" s="375"/>
      <c r="J318" s="375"/>
      <c r="K318" s="375"/>
      <c r="L318" s="375"/>
      <c r="M318" s="375"/>
      <c r="N318" s="375"/>
      <c r="O318" s="375"/>
      <c r="P318" s="376"/>
      <c r="Q318" s="376"/>
      <c r="R318" s="347"/>
      <c r="S318" s="377"/>
    </row>
    <row r="319" spans="1:24" ht="17.25" customHeight="1" x14ac:dyDescent="0.3">
      <c r="A319" s="378"/>
      <c r="B319" s="373"/>
      <c r="C319" s="373"/>
      <c r="D319" s="373"/>
      <c r="E319" s="349"/>
      <c r="F319" s="373"/>
      <c r="G319" s="373"/>
      <c r="H319" s="373"/>
      <c r="I319" s="373"/>
      <c r="J319" s="373"/>
      <c r="K319" s="373"/>
      <c r="L319" s="373"/>
      <c r="M319" s="373"/>
      <c r="N319" s="373"/>
      <c r="O319" s="373"/>
      <c r="P319" s="374"/>
      <c r="Q319" s="374"/>
      <c r="R319" s="349"/>
      <c r="S319" s="379"/>
    </row>
    <row r="320" spans="1:24" ht="16.2" thickBot="1" x14ac:dyDescent="0.35">
      <c r="A320" s="380"/>
      <c r="B320" s="381"/>
      <c r="C320" s="381"/>
      <c r="D320" s="381"/>
      <c r="E320" s="382"/>
      <c r="F320" s="383"/>
      <c r="G320" s="383"/>
      <c r="H320" s="381"/>
      <c r="I320" s="381"/>
      <c r="J320" s="381"/>
      <c r="K320" s="381"/>
      <c r="L320" s="381"/>
      <c r="M320" s="381"/>
      <c r="N320" s="383"/>
      <c r="O320" s="381"/>
      <c r="P320" s="384"/>
      <c r="Q320" s="384"/>
      <c r="R320" s="382"/>
      <c r="S320" s="385"/>
    </row>
    <row r="323" spans="1:35" ht="20.399999999999999" x14ac:dyDescent="0.35">
      <c r="A323" s="591" t="s">
        <v>396</v>
      </c>
      <c r="B323" s="591"/>
      <c r="C323" s="591"/>
      <c r="D323" s="591"/>
      <c r="E323" s="591"/>
      <c r="F323" s="591"/>
      <c r="G323" s="591"/>
      <c r="H323" s="591"/>
      <c r="I323" s="591"/>
      <c r="J323" s="591"/>
      <c r="K323" s="591"/>
      <c r="L323" s="591"/>
      <c r="M323" s="591"/>
      <c r="N323" s="591"/>
      <c r="O323" s="591"/>
      <c r="P323" s="591"/>
      <c r="Q323" s="591"/>
      <c r="R323" s="591"/>
      <c r="S323" s="591"/>
      <c r="T323" s="195"/>
      <c r="U323" s="195"/>
      <c r="V323" s="195"/>
      <c r="W323" s="195"/>
      <c r="X323" s="193"/>
      <c r="Y323" s="193"/>
      <c r="Z323" s="193"/>
      <c r="AA323" s="193"/>
      <c r="AB323" s="193"/>
      <c r="AC323" s="193"/>
      <c r="AD323" s="193"/>
      <c r="AE323" s="193"/>
      <c r="AF323" s="193"/>
      <c r="AG323" s="193"/>
      <c r="AH323" s="193"/>
      <c r="AI323" s="193"/>
    </row>
    <row r="324" spans="1:35" ht="20.399999999999999" x14ac:dyDescent="0.35">
      <c r="A324" s="591" t="s">
        <v>425</v>
      </c>
      <c r="B324" s="591"/>
      <c r="C324" s="591"/>
      <c r="D324" s="591"/>
      <c r="E324" s="591"/>
      <c r="F324" s="591"/>
      <c r="G324" s="591"/>
      <c r="H324" s="591"/>
      <c r="I324" s="591"/>
      <c r="J324" s="591"/>
      <c r="K324" s="591"/>
      <c r="L324" s="591"/>
      <c r="M324" s="591"/>
      <c r="N324" s="591"/>
      <c r="O324" s="591"/>
      <c r="P324" s="591"/>
      <c r="Q324" s="591"/>
      <c r="R324" s="591"/>
      <c r="S324" s="591"/>
      <c r="T324" s="195"/>
      <c r="U324" s="195"/>
      <c r="V324" s="195"/>
      <c r="W324" s="195"/>
      <c r="X324" s="193"/>
      <c r="Y324" s="193"/>
      <c r="Z324" s="193"/>
      <c r="AA324" s="193"/>
      <c r="AB324" s="193"/>
      <c r="AC324" s="193"/>
      <c r="AD324" s="193"/>
      <c r="AE324" s="193"/>
      <c r="AF324" s="193"/>
      <c r="AG324" s="193"/>
      <c r="AH324" s="193"/>
      <c r="AI324" s="193"/>
    </row>
    <row r="325" spans="1:35" ht="20.399999999999999" x14ac:dyDescent="0.35">
      <c r="A325" s="591" t="s">
        <v>397</v>
      </c>
      <c r="B325" s="591"/>
      <c r="C325" s="591"/>
      <c r="D325" s="591"/>
      <c r="E325" s="591"/>
      <c r="F325" s="591"/>
      <c r="G325" s="591"/>
      <c r="H325" s="591"/>
      <c r="I325" s="591"/>
      <c r="J325" s="591"/>
      <c r="K325" s="591"/>
      <c r="L325" s="591"/>
      <c r="M325" s="591"/>
      <c r="N325" s="591"/>
      <c r="O325" s="591"/>
      <c r="P325" s="591"/>
      <c r="Q325" s="591"/>
      <c r="R325" s="591"/>
      <c r="S325" s="591"/>
      <c r="T325" s="195"/>
      <c r="U325" s="195"/>
      <c r="V325" s="195"/>
      <c r="W325" s="195"/>
      <c r="X325" s="193"/>
      <c r="Y325" s="193"/>
      <c r="Z325" s="193"/>
      <c r="AA325" s="193"/>
      <c r="AB325" s="193"/>
      <c r="AC325" s="193"/>
      <c r="AD325" s="193"/>
      <c r="AE325" s="193"/>
      <c r="AF325" s="193"/>
      <c r="AG325" s="193"/>
      <c r="AH325" s="193"/>
      <c r="AI325" s="193"/>
    </row>
    <row r="326" spans="1:35" ht="21" x14ac:dyDescent="0.4">
      <c r="A326" s="204"/>
      <c r="B326" s="204"/>
      <c r="C326" s="204"/>
      <c r="D326" s="204"/>
      <c r="E326" s="204"/>
      <c r="F326" s="204"/>
      <c r="G326" s="204"/>
      <c r="H326" s="204"/>
      <c r="I326" s="204"/>
      <c r="J326" s="196"/>
      <c r="K326" s="196"/>
      <c r="L326" s="196"/>
      <c r="M326" s="196"/>
      <c r="N326" s="196"/>
      <c r="O326" s="196"/>
      <c r="P326" s="196"/>
      <c r="Q326" s="196"/>
      <c r="R326" s="196"/>
      <c r="S326" s="196"/>
    </row>
    <row r="327" spans="1:35" ht="20.399999999999999" x14ac:dyDescent="0.35">
      <c r="A327" s="591" t="s">
        <v>398</v>
      </c>
      <c r="B327" s="591"/>
      <c r="C327" s="591"/>
      <c r="D327" s="591"/>
      <c r="E327" s="591"/>
      <c r="F327" s="591"/>
      <c r="G327" s="591"/>
      <c r="H327" s="591"/>
      <c r="I327" s="591"/>
      <c r="J327" s="591"/>
      <c r="K327" s="591"/>
      <c r="L327" s="591"/>
      <c r="M327" s="591"/>
      <c r="N327" s="591"/>
      <c r="O327" s="591"/>
      <c r="P327" s="591"/>
      <c r="Q327" s="591"/>
      <c r="R327" s="591"/>
      <c r="S327" s="591"/>
      <c r="T327" s="195"/>
      <c r="U327" s="195"/>
      <c r="V327" s="195"/>
      <c r="W327" s="195"/>
      <c r="X327" s="193"/>
      <c r="Y327" s="193"/>
      <c r="Z327" s="193"/>
      <c r="AA327" s="193"/>
      <c r="AB327" s="193"/>
      <c r="AC327" s="193"/>
      <c r="AD327" s="193"/>
      <c r="AE327" s="193"/>
      <c r="AF327" s="193"/>
      <c r="AG327" s="193"/>
      <c r="AH327" s="193"/>
      <c r="AI327" s="193"/>
    </row>
    <row r="328" spans="1:35" ht="12" customHeight="1" x14ac:dyDescent="0.35">
      <c r="A328" s="206"/>
      <c r="B328" s="206"/>
      <c r="C328" s="206"/>
      <c r="D328" s="206"/>
      <c r="E328" s="206"/>
      <c r="F328" s="206"/>
      <c r="G328" s="206"/>
      <c r="H328" s="206"/>
      <c r="I328" s="206"/>
      <c r="J328" s="206"/>
      <c r="K328" s="206"/>
      <c r="L328" s="206"/>
      <c r="M328" s="206"/>
      <c r="N328" s="206"/>
      <c r="O328" s="206"/>
      <c r="P328" s="206"/>
      <c r="Q328" s="206"/>
      <c r="R328" s="206"/>
      <c r="S328" s="206"/>
      <c r="T328" s="195"/>
      <c r="U328" s="195"/>
      <c r="V328" s="195"/>
      <c r="W328" s="195"/>
      <c r="X328" s="193"/>
      <c r="Y328" s="193"/>
      <c r="Z328" s="193"/>
      <c r="AA328" s="193"/>
      <c r="AB328" s="193"/>
      <c r="AC328" s="193"/>
      <c r="AD328" s="193"/>
      <c r="AE328" s="193"/>
      <c r="AF328" s="193"/>
      <c r="AG328" s="193"/>
      <c r="AH328" s="193"/>
      <c r="AI328" s="193"/>
    </row>
    <row r="329" spans="1:35" ht="15.6" x14ac:dyDescent="0.3">
      <c r="A329" s="205" t="s">
        <v>426</v>
      </c>
      <c r="B329" s="205"/>
      <c r="C329" s="205"/>
      <c r="D329" s="592">
        <f>'Attendance Report Form'!$AD$10</f>
        <v>46023</v>
      </c>
      <c r="E329" s="592"/>
      <c r="F329" s="592"/>
      <c r="G329" s="592"/>
      <c r="H329" s="592"/>
      <c r="I329" s="592"/>
      <c r="J329" s="196"/>
      <c r="K329" s="196"/>
      <c r="L329" s="196"/>
      <c r="M329" s="196"/>
      <c r="N329" s="196"/>
      <c r="O329" s="593" t="s">
        <v>553</v>
      </c>
      <c r="P329" s="593"/>
      <c r="Q329" s="205">
        <f>'Attendance Report Form'!$AD$9</f>
        <v>0</v>
      </c>
      <c r="R329" s="205"/>
      <c r="S329" s="205"/>
    </row>
    <row r="330" spans="1:35" ht="15.6" x14ac:dyDescent="0.3">
      <c r="J330" s="205"/>
      <c r="K330" s="205"/>
      <c r="O330" s="593" t="s">
        <v>510</v>
      </c>
      <c r="P330" s="593"/>
      <c r="Q330" s="205">
        <f>'Attendance Report Form'!$AI$9</f>
        <v>0</v>
      </c>
    </row>
    <row r="331" spans="1:35" ht="15.6" x14ac:dyDescent="0.3">
      <c r="A331" s="205" t="s">
        <v>428</v>
      </c>
      <c r="B331" s="205">
        <f>'Attendance Report Form'!$C$9</f>
        <v>0</v>
      </c>
      <c r="C331" s="205"/>
      <c r="D331" s="205"/>
      <c r="E331" s="205"/>
      <c r="F331" s="205"/>
      <c r="G331" s="205"/>
      <c r="H331" s="205"/>
      <c r="I331" s="205"/>
      <c r="J331" s="205"/>
      <c r="K331" s="205"/>
      <c r="L331" s="205"/>
      <c r="M331" s="205"/>
      <c r="N331" s="205"/>
      <c r="O331" s="205"/>
      <c r="P331" s="205"/>
      <c r="Q331" s="197"/>
      <c r="R331" s="197"/>
      <c r="S331" s="197"/>
      <c r="T331" s="194"/>
    </row>
    <row r="332" spans="1:35" ht="16.2" thickBot="1" x14ac:dyDescent="0.35">
      <c r="A332" s="205" t="s">
        <v>427</v>
      </c>
      <c r="B332" s="205">
        <f>IF('Attendance Report Form'!$AD$11 &lt;&gt; "", 'Attendance Report Form'!$AD$11, "")</f>
        <v>0</v>
      </c>
      <c r="C332" s="205"/>
      <c r="D332" s="205"/>
      <c r="E332" s="205"/>
      <c r="F332" s="205"/>
      <c r="G332" s="205"/>
      <c r="H332" s="205"/>
      <c r="I332" s="205"/>
      <c r="J332" s="205"/>
      <c r="K332" s="205"/>
      <c r="L332" s="205"/>
      <c r="M332" s="205"/>
      <c r="N332" s="205"/>
      <c r="O332" s="205"/>
      <c r="P332" s="205"/>
      <c r="Q332" s="197"/>
      <c r="R332" s="197"/>
      <c r="S332" s="197"/>
      <c r="T332" s="194"/>
    </row>
    <row r="333" spans="1:35" ht="16.2" thickBot="1" x14ac:dyDescent="0.35">
      <c r="A333" s="196"/>
      <c r="B333" s="196"/>
      <c r="C333" s="196"/>
      <c r="D333" s="196"/>
      <c r="E333" s="196"/>
      <c r="F333" s="196"/>
      <c r="G333" s="196"/>
      <c r="H333" s="196"/>
      <c r="I333" s="196"/>
      <c r="J333" s="588" t="s">
        <v>407</v>
      </c>
      <c r="K333" s="589"/>
      <c r="L333" s="589"/>
      <c r="M333" s="589"/>
      <c r="N333" s="589"/>
      <c r="O333" s="589"/>
      <c r="P333" s="589"/>
      <c r="Q333" s="589"/>
      <c r="R333" s="589"/>
      <c r="S333" s="590"/>
    </row>
    <row r="334" spans="1:35" ht="31.2" x14ac:dyDescent="0.3">
      <c r="A334" s="198" t="s">
        <v>400</v>
      </c>
      <c r="B334" s="294" t="s">
        <v>399</v>
      </c>
      <c r="C334" s="198" t="s">
        <v>579</v>
      </c>
      <c r="D334" s="198" t="s">
        <v>2</v>
      </c>
      <c r="E334" s="198" t="s">
        <v>145</v>
      </c>
      <c r="F334" s="198" t="s">
        <v>453</v>
      </c>
      <c r="G334" s="198" t="s">
        <v>418</v>
      </c>
      <c r="H334" s="198" t="s">
        <v>152</v>
      </c>
      <c r="I334" s="284" t="s">
        <v>401</v>
      </c>
      <c r="J334" s="199" t="s">
        <v>412</v>
      </c>
      <c r="K334" s="200" t="s">
        <v>413</v>
      </c>
      <c r="L334" s="201" t="s">
        <v>414</v>
      </c>
      <c r="M334" s="200" t="s">
        <v>402</v>
      </c>
      <c r="N334" s="201" t="s">
        <v>403</v>
      </c>
      <c r="O334" s="208" t="s">
        <v>417</v>
      </c>
      <c r="P334" s="209" t="s">
        <v>404</v>
      </c>
      <c r="Q334" s="295" t="s">
        <v>411</v>
      </c>
      <c r="R334" s="208" t="s">
        <v>405</v>
      </c>
      <c r="S334" s="209" t="s">
        <v>368</v>
      </c>
    </row>
    <row r="335" spans="1:35" ht="33" customHeight="1" x14ac:dyDescent="0.3">
      <c r="A335" s="312" t="str" cm="1">
        <f t="array" ref="A335">IFERROR(INDEX('Attendance Report Form'!$B$16:$B$287,SMALL(IF(ISNUMBER(SEARCH("C",'Attendance Report Form'!$C$16:$C$287)),ROW('Attendance Report Form'!$B$16:$B$287)-ROW('Attendance Report Form'!$B$16)+1),ROW(A136))),"")</f>
        <v/>
      </c>
      <c r="B335" s="313"/>
      <c r="C335" s="312" t="str" cm="1">
        <f t="array" ref="C335">IFERROR(
  INDEX('Attendance Report Form'!$D$16:$D$287,
    SMALL(
      IF(ISNUMBER(SEARCH("C",'Attendance Report Form'!$C$16:$C$287)),
         ROW('Attendance Report Form'!$C$16:$C$287)-ROW('Attendance Report Form'!$C$16)+1),
      ROW(A136)
    )
  ),
"")</f>
        <v/>
      </c>
      <c r="D335" s="312" t="str" cm="1">
        <f t="array" ref="D335">IF(A335="","",
  COUNTIF(
    INDEX('Attendance Report Form'!$E$16:$AI$287,
      SMALL(
        IF(ISNUMBER(SEARCH("C",'Attendance Report Form'!$C$16:$C$287)),
           ROW('Attendance Report Form'!$C$16:$C$287)-ROW('Attendance Report Form'!$C$16)+1),
        ROW(A136)
      ),
    0),
  "F")
)</f>
        <v/>
      </c>
      <c r="E335" s="312" t="str" cm="1">
        <f t="array" ref="E335">IF(A335="","",
  COUNTIF(
    INDEX('Attendance Report Form'!$E$16:$AI$287,
      SMALL(
        IF(ISNUMBER(SEARCH("C",'Attendance Report Form'!$C$16:$C$287)),
           ROW('Attendance Report Form'!$C$16:$C$287)-ROW('Attendance Report Form'!$C$16)+1),
        ROW(A136)
      ),
    0),
  "P")
)</f>
        <v/>
      </c>
      <c r="F335" s="312" t="str" cm="1">
        <f t="array" ref="F335">IF(A335="","",
  COUNTIF(
    INDEX('Attendance Report Form'!$E$16:$AI$287,
      SMALL(
        IF(ISNUMBER(SEARCH("C",'Attendance Report Form'!$C$16:$C$287)),
           ROW('Attendance Report Form'!$C$16:$C$287)-ROW('Attendance Report Form'!$C$16)+1),
        ROW(A136)
      ),
    0),
  "FP")
)</f>
        <v/>
      </c>
      <c r="G335" s="312" t="str" cm="1">
        <f t="array" ref="G335">IF(A335="","",
  COUNTIF(
    INDEX('Attendance Report Form'!$E$16:$AI$287,
      SMALL(
        IF(ISNUMBER(SEARCH("C",'Attendance Report Form'!$C$16:$C$287)),
           ROW('Attendance Report Form'!$C$16:$C$287)-ROW('Attendance Report Form'!$C$16)+1),
        ROW(A136)
      ),
    0),
  "SI")
)</f>
        <v/>
      </c>
      <c r="H335" s="312" t="str" cm="1">
        <f t="array" ref="H335">IF(A335="","",
  COUNTIF(
    INDEX('Attendance Report Form'!$E$16:$AI$287,
      SMALL(
        IF(ISNUMBER(SEARCH("C",'Attendance Report Form'!$C$16:$C$287)),
           ROW('Attendance Report Form'!$C$16:$C$287)-ROW('Attendance Report Form'!$C$16)+1),
        ROW(A136)
      ),
    0),
  "N")
)</f>
        <v/>
      </c>
      <c r="I335" s="309"/>
      <c r="J335" s="298"/>
      <c r="K335" s="299"/>
      <c r="L335" s="299"/>
      <c r="M335" s="299"/>
      <c r="N335" s="299"/>
      <c r="O335" s="300"/>
      <c r="P335" s="301"/>
      <c r="Q335" s="302"/>
      <c r="R335" s="300"/>
      <c r="S335" s="303"/>
    </row>
    <row r="336" spans="1:35" ht="32.25" customHeight="1" x14ac:dyDescent="0.3">
      <c r="A336" s="312" t="str" cm="1">
        <f t="array" ref="A336">IFERROR(INDEX('Attendance Report Form'!$B$16:$B$287,SMALL(IF(ISNUMBER(SEARCH("C",'Attendance Report Form'!$C$16:$C$287)),ROW('Attendance Report Form'!$B$16:$B$287)-ROW('Attendance Report Form'!$B$16)+1),ROW(A137))),"")</f>
        <v/>
      </c>
      <c r="B336" s="313"/>
      <c r="C336" s="312" t="str" cm="1">
        <f t="array" ref="C336">IFERROR(
  INDEX('Attendance Report Form'!$D$16:$D$287,
    SMALL(
      IF(ISNUMBER(SEARCH("C",'Attendance Report Form'!$C$16:$C$287)),
         ROW('Attendance Report Form'!$C$16:$C$287)-ROW('Attendance Report Form'!$C$16)+1),
      ROW(A137)
    )
  ),
"")</f>
        <v/>
      </c>
      <c r="D336" s="312" t="str" cm="1">
        <f t="array" ref="D336">IF(A336="","",
  COUNTIF(
    INDEX('Attendance Report Form'!$E$16:$AI$287,
      SMALL(
        IF(ISNUMBER(SEARCH("C",'Attendance Report Form'!$C$16:$C$287)),
           ROW('Attendance Report Form'!$C$16:$C$287)-ROW('Attendance Report Form'!$C$16)+1),
        ROW(A137)
      ),
    0),
  "F")
)</f>
        <v/>
      </c>
      <c r="E336" s="312" t="str" cm="1">
        <f t="array" ref="E336">IF(A336="","",
  COUNTIF(
    INDEX('Attendance Report Form'!$E$16:$AI$287,
      SMALL(
        IF(ISNUMBER(SEARCH("C",'Attendance Report Form'!$C$16:$C$287)),
           ROW('Attendance Report Form'!$C$16:$C$287)-ROW('Attendance Report Form'!$C$16)+1),
        ROW(A137)
      ),
    0),
  "P")
)</f>
        <v/>
      </c>
      <c r="F336" s="312" t="str" cm="1">
        <f t="array" ref="F336">IF(A336="","",
  COUNTIF(
    INDEX('Attendance Report Form'!$E$16:$AI$287,
      SMALL(
        IF(ISNUMBER(SEARCH("C",'Attendance Report Form'!$C$16:$C$287)),
           ROW('Attendance Report Form'!$C$16:$C$287)-ROW('Attendance Report Form'!$C$16)+1),
        ROW(A137)
      ),
    0),
  "FP")
)</f>
        <v/>
      </c>
      <c r="G336" s="312" t="str" cm="1">
        <f t="array" ref="G336">IF(A336="","",
  COUNTIF(
    INDEX('Attendance Report Form'!$E$16:$AI$287,
      SMALL(
        IF(ISNUMBER(SEARCH("C",'Attendance Report Form'!$C$16:$C$287)),
           ROW('Attendance Report Form'!$C$16:$C$287)-ROW('Attendance Report Form'!$C$16)+1),
        ROW(A137)
      ),
    0),
  "SI")
)</f>
        <v/>
      </c>
      <c r="H336" s="312" t="str" cm="1">
        <f t="array" ref="H336">IF(A336="","",
  COUNTIF(
    INDEX('Attendance Report Form'!$E$16:$AI$287,
      SMALL(
        IF(ISNUMBER(SEARCH("C",'Attendance Report Form'!$C$16:$C$287)),
           ROW('Attendance Report Form'!$C$16:$C$287)-ROW('Attendance Report Form'!$C$16)+1),
        ROW(A137)
      ),
    0),
  "N")
)</f>
        <v/>
      </c>
      <c r="I336" s="309"/>
      <c r="J336" s="298"/>
      <c r="K336" s="299"/>
      <c r="L336" s="299"/>
      <c r="M336" s="299"/>
      <c r="N336" s="299"/>
      <c r="O336" s="300"/>
      <c r="P336" s="301"/>
      <c r="Q336" s="302"/>
      <c r="R336" s="300"/>
      <c r="S336" s="303"/>
    </row>
    <row r="337" spans="1:24" ht="32.25" customHeight="1" x14ac:dyDescent="0.3">
      <c r="A337" s="312" t="str" cm="1">
        <f t="array" ref="A337">IFERROR(INDEX('Attendance Report Form'!$B$16:$B$287,SMALL(IF(ISNUMBER(SEARCH("C",'Attendance Report Form'!$C$16:$C$287)),ROW('Attendance Report Form'!$B$16:$B$287)-ROW('Attendance Report Form'!$B$16)+1),ROW(A138))),"")</f>
        <v/>
      </c>
      <c r="B337" s="313"/>
      <c r="C337" s="312" t="str" cm="1">
        <f t="array" ref="C337">IFERROR(
  INDEX('Attendance Report Form'!$D$16:$D$287,
    SMALL(
      IF(ISNUMBER(SEARCH("C",'Attendance Report Form'!$C$16:$C$287)),
         ROW('Attendance Report Form'!$C$16:$C$287)-ROW('Attendance Report Form'!$C$16)+1),
      ROW(A138)
    )
  ),
"")</f>
        <v/>
      </c>
      <c r="D337" s="312" t="str" cm="1">
        <f t="array" ref="D337">IF(A337="","",
  COUNTIF(
    INDEX('Attendance Report Form'!$E$16:$AI$287,
      SMALL(
        IF(ISNUMBER(SEARCH("C",'Attendance Report Form'!$C$16:$C$287)),
           ROW('Attendance Report Form'!$C$16:$C$287)-ROW('Attendance Report Form'!$C$16)+1),
        ROW(A138)
      ),
    0),
  "F")
)</f>
        <v/>
      </c>
      <c r="E337" s="312" t="str" cm="1">
        <f t="array" ref="E337">IF(A337="","",
  COUNTIF(
    INDEX('Attendance Report Form'!$E$16:$AI$287,
      SMALL(
        IF(ISNUMBER(SEARCH("C",'Attendance Report Form'!$C$16:$C$287)),
           ROW('Attendance Report Form'!$C$16:$C$287)-ROW('Attendance Report Form'!$C$16)+1),
        ROW(A138)
      ),
    0),
  "P")
)</f>
        <v/>
      </c>
      <c r="F337" s="312" t="str" cm="1">
        <f t="array" ref="F337">IF(A337="","",
  COUNTIF(
    INDEX('Attendance Report Form'!$E$16:$AI$287,
      SMALL(
        IF(ISNUMBER(SEARCH("C",'Attendance Report Form'!$C$16:$C$287)),
           ROW('Attendance Report Form'!$C$16:$C$287)-ROW('Attendance Report Form'!$C$16)+1),
        ROW(A138)
      ),
    0),
  "FP")
)</f>
        <v/>
      </c>
      <c r="G337" s="312" t="str" cm="1">
        <f t="array" ref="G337">IF(A337="","",
  COUNTIF(
    INDEX('Attendance Report Form'!$E$16:$AI$287,
      SMALL(
        IF(ISNUMBER(SEARCH("C",'Attendance Report Form'!$C$16:$C$287)),
           ROW('Attendance Report Form'!$C$16:$C$287)-ROW('Attendance Report Form'!$C$16)+1),
        ROW(A138)
      ),
    0),
  "SI")
)</f>
        <v/>
      </c>
      <c r="H337" s="312" t="str" cm="1">
        <f t="array" ref="H337">IF(A337="","",
  COUNTIF(
    INDEX('Attendance Report Form'!$E$16:$AI$287,
      SMALL(
        IF(ISNUMBER(SEARCH("C",'Attendance Report Form'!$C$16:$C$287)),
           ROW('Attendance Report Form'!$C$16:$C$287)-ROW('Attendance Report Form'!$C$16)+1),
        ROW(A138)
      ),
    0),
  "N")
)</f>
        <v/>
      </c>
      <c r="I337" s="309"/>
      <c r="J337" s="298"/>
      <c r="K337" s="299"/>
      <c r="L337" s="299"/>
      <c r="M337" s="299"/>
      <c r="N337" s="299"/>
      <c r="O337" s="300"/>
      <c r="P337" s="301"/>
      <c r="Q337" s="302"/>
      <c r="R337" s="300"/>
      <c r="S337" s="303"/>
    </row>
    <row r="338" spans="1:24" ht="32.25" customHeight="1" x14ac:dyDescent="0.3">
      <c r="A338" s="312" t="str" cm="1">
        <f t="array" ref="A338">IFERROR(INDEX('Attendance Report Form'!$B$16:$B$287,SMALL(IF(ISNUMBER(SEARCH("C",'Attendance Report Form'!$C$16:$C$287)),ROW('Attendance Report Form'!$B$16:$B$287)-ROW('Attendance Report Form'!$B$16)+1),ROW(A139))),"")</f>
        <v/>
      </c>
      <c r="B338" s="313"/>
      <c r="C338" s="312" t="str" cm="1">
        <f t="array" ref="C338">IFERROR(
  INDEX('Attendance Report Form'!$D$16:$D$287,
    SMALL(
      IF(ISNUMBER(SEARCH("C",'Attendance Report Form'!$C$16:$C$287)),
         ROW('Attendance Report Form'!$C$16:$C$287)-ROW('Attendance Report Form'!$C$16)+1),
      ROW(A139)
    )
  ),
"")</f>
        <v/>
      </c>
      <c r="D338" s="312" t="str" cm="1">
        <f t="array" ref="D338">IF(A338="","",
  COUNTIF(
    INDEX('Attendance Report Form'!$E$16:$AI$287,
      SMALL(
        IF(ISNUMBER(SEARCH("C",'Attendance Report Form'!$C$16:$C$287)),
           ROW('Attendance Report Form'!$C$16:$C$287)-ROW('Attendance Report Form'!$C$16)+1),
        ROW(A139)
      ),
    0),
  "F")
)</f>
        <v/>
      </c>
      <c r="E338" s="312" t="str" cm="1">
        <f t="array" ref="E338">IF(A338="","",
  COUNTIF(
    INDEX('Attendance Report Form'!$E$16:$AI$287,
      SMALL(
        IF(ISNUMBER(SEARCH("C",'Attendance Report Form'!$C$16:$C$287)),
           ROW('Attendance Report Form'!$C$16:$C$287)-ROW('Attendance Report Form'!$C$16)+1),
        ROW(A139)
      ),
    0),
  "P")
)</f>
        <v/>
      </c>
      <c r="F338" s="312" t="str" cm="1">
        <f t="array" ref="F338">IF(A338="","",
  COUNTIF(
    INDEX('Attendance Report Form'!$E$16:$AI$287,
      SMALL(
        IF(ISNUMBER(SEARCH("C",'Attendance Report Form'!$C$16:$C$287)),
           ROW('Attendance Report Form'!$C$16:$C$287)-ROW('Attendance Report Form'!$C$16)+1),
        ROW(A139)
      ),
    0),
  "FP")
)</f>
        <v/>
      </c>
      <c r="G338" s="312" t="str" cm="1">
        <f t="array" ref="G338">IF(A338="","",
  COUNTIF(
    INDEX('Attendance Report Form'!$E$16:$AI$287,
      SMALL(
        IF(ISNUMBER(SEARCH("C",'Attendance Report Form'!$C$16:$C$287)),
           ROW('Attendance Report Form'!$C$16:$C$287)-ROW('Attendance Report Form'!$C$16)+1),
        ROW(A139)
      ),
    0),
  "SI")
)</f>
        <v/>
      </c>
      <c r="H338" s="312" t="str" cm="1">
        <f t="array" ref="H338">IF(A338="","",
  COUNTIF(
    INDEX('Attendance Report Form'!$E$16:$AI$287,
      SMALL(
        IF(ISNUMBER(SEARCH("C",'Attendance Report Form'!$C$16:$C$287)),
           ROW('Attendance Report Form'!$C$16:$C$287)-ROW('Attendance Report Form'!$C$16)+1),
        ROW(A139)
      ),
    0),
  "N")
)</f>
        <v/>
      </c>
      <c r="I338" s="309"/>
      <c r="J338" s="298"/>
      <c r="K338" s="299"/>
      <c r="L338" s="299"/>
      <c r="M338" s="299"/>
      <c r="N338" s="299"/>
      <c r="O338" s="300"/>
      <c r="P338" s="301"/>
      <c r="Q338" s="302"/>
      <c r="R338" s="300"/>
      <c r="S338" s="303"/>
    </row>
    <row r="339" spans="1:24" ht="32.25" customHeight="1" x14ac:dyDescent="0.3">
      <c r="A339" s="312" t="str" cm="1">
        <f t="array" ref="A339">IFERROR(INDEX('Attendance Report Form'!$B$16:$B$287,SMALL(IF(ISNUMBER(SEARCH("C",'Attendance Report Form'!$C$16:$C$287)),ROW('Attendance Report Form'!$B$16:$B$287)-ROW('Attendance Report Form'!$B$16)+1),ROW(A140))),"")</f>
        <v/>
      </c>
      <c r="B339" s="313"/>
      <c r="C339" s="312" t="str" cm="1">
        <f t="array" ref="C339">IFERROR(
  INDEX('Attendance Report Form'!$D$16:$D$287,
    SMALL(
      IF(ISNUMBER(SEARCH("C",'Attendance Report Form'!$C$16:$C$287)),
         ROW('Attendance Report Form'!$C$16:$C$287)-ROW('Attendance Report Form'!$C$16)+1),
      ROW(A140)
    )
  ),
"")</f>
        <v/>
      </c>
      <c r="D339" s="312" t="str" cm="1">
        <f t="array" ref="D339">IF(A339="","",
  COUNTIF(
    INDEX('Attendance Report Form'!$E$16:$AI$287,
      SMALL(
        IF(ISNUMBER(SEARCH("C",'Attendance Report Form'!$C$16:$C$287)),
           ROW('Attendance Report Form'!$C$16:$C$287)-ROW('Attendance Report Form'!$C$16)+1),
        ROW(A140)
      ),
    0),
  "F")
)</f>
        <v/>
      </c>
      <c r="E339" s="312" t="str" cm="1">
        <f t="array" ref="E339">IF(A339="","",
  COUNTIF(
    INDEX('Attendance Report Form'!$E$16:$AI$287,
      SMALL(
        IF(ISNUMBER(SEARCH("C",'Attendance Report Form'!$C$16:$C$287)),
           ROW('Attendance Report Form'!$C$16:$C$287)-ROW('Attendance Report Form'!$C$16)+1),
        ROW(A140)
      ),
    0),
  "P")
)</f>
        <v/>
      </c>
      <c r="F339" s="312" t="str" cm="1">
        <f t="array" ref="F339">IF(A339="","",
  COUNTIF(
    INDEX('Attendance Report Form'!$E$16:$AI$287,
      SMALL(
        IF(ISNUMBER(SEARCH("C",'Attendance Report Form'!$C$16:$C$287)),
           ROW('Attendance Report Form'!$C$16:$C$287)-ROW('Attendance Report Form'!$C$16)+1),
        ROW(A140)
      ),
    0),
  "FP")
)</f>
        <v/>
      </c>
      <c r="G339" s="312" t="str" cm="1">
        <f t="array" ref="G339">IF(A339="","",
  COUNTIF(
    INDEX('Attendance Report Form'!$E$16:$AI$287,
      SMALL(
        IF(ISNUMBER(SEARCH("C",'Attendance Report Form'!$C$16:$C$287)),
           ROW('Attendance Report Form'!$C$16:$C$287)-ROW('Attendance Report Form'!$C$16)+1),
        ROW(A140)
      ),
    0),
  "SI")
)</f>
        <v/>
      </c>
      <c r="H339" s="312" t="str" cm="1">
        <f t="array" ref="H339">IF(A339="","",
  COUNTIF(
    INDEX('Attendance Report Form'!$E$16:$AI$287,
      SMALL(
        IF(ISNUMBER(SEARCH("C",'Attendance Report Form'!$C$16:$C$287)),
           ROW('Attendance Report Form'!$C$16:$C$287)-ROW('Attendance Report Form'!$C$16)+1),
        ROW(A140)
      ),
    0),
  "N")
)</f>
        <v/>
      </c>
      <c r="I339" s="309"/>
      <c r="J339" s="298"/>
      <c r="K339" s="299"/>
      <c r="L339" s="299"/>
      <c r="M339" s="299"/>
      <c r="N339" s="299"/>
      <c r="O339" s="300"/>
      <c r="P339" s="301"/>
      <c r="Q339" s="302"/>
      <c r="R339" s="300"/>
      <c r="S339" s="303"/>
    </row>
    <row r="340" spans="1:24" ht="32.25" customHeight="1" x14ac:dyDescent="0.3">
      <c r="A340" s="312" t="str" cm="1">
        <f t="array" ref="A340">IFERROR(INDEX('Attendance Report Form'!$B$16:$B$287,SMALL(IF(ISNUMBER(SEARCH("C",'Attendance Report Form'!$C$16:$C$287)),ROW('Attendance Report Form'!$B$16:$B$287)-ROW('Attendance Report Form'!$B$16)+1),ROW(A141))),"")</f>
        <v/>
      </c>
      <c r="B340" s="313"/>
      <c r="C340" s="312" t="str" cm="1">
        <f t="array" ref="C340">IFERROR(
  INDEX('Attendance Report Form'!$D$16:$D$287,
    SMALL(
      IF(ISNUMBER(SEARCH("C",'Attendance Report Form'!$C$16:$C$287)),
         ROW('Attendance Report Form'!$C$16:$C$287)-ROW('Attendance Report Form'!$C$16)+1),
      ROW(A141)
    )
  ),
"")</f>
        <v/>
      </c>
      <c r="D340" s="312" t="str" cm="1">
        <f t="array" ref="D340">IF(A340="","",
  COUNTIF(
    INDEX('Attendance Report Form'!$E$16:$AI$287,
      SMALL(
        IF(ISNUMBER(SEARCH("C",'Attendance Report Form'!$C$16:$C$287)),
           ROW('Attendance Report Form'!$C$16:$C$287)-ROW('Attendance Report Form'!$C$16)+1),
        ROW(A141)
      ),
    0),
  "F")
)</f>
        <v/>
      </c>
      <c r="E340" s="312" t="str" cm="1">
        <f t="array" ref="E340">IF(A340="","",
  COUNTIF(
    INDEX('Attendance Report Form'!$E$16:$AI$287,
      SMALL(
        IF(ISNUMBER(SEARCH("C",'Attendance Report Form'!$C$16:$C$287)),
           ROW('Attendance Report Form'!$C$16:$C$287)-ROW('Attendance Report Form'!$C$16)+1),
        ROW(A141)
      ),
    0),
  "P")
)</f>
        <v/>
      </c>
      <c r="F340" s="312" t="str" cm="1">
        <f t="array" ref="F340">IF(A340="","",
  COUNTIF(
    INDEX('Attendance Report Form'!$E$16:$AI$287,
      SMALL(
        IF(ISNUMBER(SEARCH("C",'Attendance Report Form'!$C$16:$C$287)),
           ROW('Attendance Report Form'!$C$16:$C$287)-ROW('Attendance Report Form'!$C$16)+1),
        ROW(A141)
      ),
    0),
  "FP")
)</f>
        <v/>
      </c>
      <c r="G340" s="312" t="str" cm="1">
        <f t="array" ref="G340">IF(A340="","",
  COUNTIF(
    INDEX('Attendance Report Form'!$E$16:$AI$287,
      SMALL(
        IF(ISNUMBER(SEARCH("C",'Attendance Report Form'!$C$16:$C$287)),
           ROW('Attendance Report Form'!$C$16:$C$287)-ROW('Attendance Report Form'!$C$16)+1),
        ROW(A141)
      ),
    0),
  "SI")
)</f>
        <v/>
      </c>
      <c r="H340" s="312" t="str" cm="1">
        <f t="array" ref="H340">IF(A340="","",
  COUNTIF(
    INDEX('Attendance Report Form'!$E$16:$AI$287,
      SMALL(
        IF(ISNUMBER(SEARCH("C",'Attendance Report Form'!$C$16:$C$287)),
           ROW('Attendance Report Form'!$C$16:$C$287)-ROW('Attendance Report Form'!$C$16)+1),
        ROW(A141)
      ),
    0),
  "N")
)</f>
        <v/>
      </c>
      <c r="I340" s="309"/>
      <c r="J340" s="298"/>
      <c r="K340" s="299"/>
      <c r="L340" s="299"/>
      <c r="M340" s="299"/>
      <c r="N340" s="299"/>
      <c r="O340" s="300"/>
      <c r="P340" s="301"/>
      <c r="Q340" s="302"/>
      <c r="R340" s="300"/>
      <c r="S340" s="303"/>
    </row>
    <row r="341" spans="1:24" ht="32.25" customHeight="1" x14ac:dyDescent="0.3">
      <c r="A341" s="312" t="str" cm="1">
        <f t="array" ref="A341">IFERROR(INDEX('Attendance Report Form'!$B$16:$B$287,SMALL(IF(ISNUMBER(SEARCH("C",'Attendance Report Form'!$C$16:$C$287)),ROW('Attendance Report Form'!$B$16:$B$287)-ROW('Attendance Report Form'!$B$16)+1),ROW(A142))),"")</f>
        <v/>
      </c>
      <c r="B341" s="313"/>
      <c r="C341" s="312" t="str" cm="1">
        <f t="array" ref="C341">IFERROR(
  INDEX('Attendance Report Form'!$D$16:$D$287,
    SMALL(
      IF(ISNUMBER(SEARCH("C",'Attendance Report Form'!$C$16:$C$287)),
         ROW('Attendance Report Form'!$C$16:$C$287)-ROW('Attendance Report Form'!$C$16)+1),
      ROW(A142)
    )
  ),
"")</f>
        <v/>
      </c>
      <c r="D341" s="312" t="str" cm="1">
        <f t="array" ref="D341">IF(A341="","",
  COUNTIF(
    INDEX('Attendance Report Form'!$E$16:$AI$287,
      SMALL(
        IF(ISNUMBER(SEARCH("C",'Attendance Report Form'!$C$16:$C$287)),
           ROW('Attendance Report Form'!$C$16:$C$287)-ROW('Attendance Report Form'!$C$16)+1),
        ROW(A142)
      ),
    0),
  "F")
)</f>
        <v/>
      </c>
      <c r="E341" s="312" t="str" cm="1">
        <f t="array" ref="E341">IF(A341="","",
  COUNTIF(
    INDEX('Attendance Report Form'!$E$16:$AI$287,
      SMALL(
        IF(ISNUMBER(SEARCH("C",'Attendance Report Form'!$C$16:$C$287)),
           ROW('Attendance Report Form'!$C$16:$C$287)-ROW('Attendance Report Form'!$C$16)+1),
        ROW(A142)
      ),
    0),
  "P")
)</f>
        <v/>
      </c>
      <c r="F341" s="312" t="str" cm="1">
        <f t="array" ref="F341">IF(A341="","",
  COUNTIF(
    INDEX('Attendance Report Form'!$E$16:$AI$287,
      SMALL(
        IF(ISNUMBER(SEARCH("C",'Attendance Report Form'!$C$16:$C$287)),
           ROW('Attendance Report Form'!$C$16:$C$287)-ROW('Attendance Report Form'!$C$16)+1),
        ROW(A142)
      ),
    0),
  "FP")
)</f>
        <v/>
      </c>
      <c r="G341" s="312" t="str" cm="1">
        <f t="array" ref="G341">IF(A341="","",
  COUNTIF(
    INDEX('Attendance Report Form'!$E$16:$AI$287,
      SMALL(
        IF(ISNUMBER(SEARCH("C",'Attendance Report Form'!$C$16:$C$287)),
           ROW('Attendance Report Form'!$C$16:$C$287)-ROW('Attendance Report Form'!$C$16)+1),
        ROW(A142)
      ),
    0),
  "SI")
)</f>
        <v/>
      </c>
      <c r="H341" s="312" t="str" cm="1">
        <f t="array" ref="H341">IF(A341="","",
  COUNTIF(
    INDEX('Attendance Report Form'!$E$16:$AI$287,
      SMALL(
        IF(ISNUMBER(SEARCH("C",'Attendance Report Form'!$C$16:$C$287)),
           ROW('Attendance Report Form'!$C$16:$C$287)-ROW('Attendance Report Form'!$C$16)+1),
        ROW(A142)
      ),
    0),
  "N")
)</f>
        <v/>
      </c>
      <c r="I341" s="309"/>
      <c r="J341" s="298"/>
      <c r="K341" s="299"/>
      <c r="L341" s="299"/>
      <c r="M341" s="299"/>
      <c r="N341" s="299"/>
      <c r="O341" s="300"/>
      <c r="P341" s="301"/>
      <c r="Q341" s="302"/>
      <c r="R341" s="300"/>
      <c r="S341" s="303"/>
    </row>
    <row r="342" spans="1:24" ht="32.25" customHeight="1" x14ac:dyDescent="0.3">
      <c r="A342" s="312" t="str" cm="1">
        <f t="array" ref="A342">IFERROR(INDEX('Attendance Report Form'!$B$16:$B$287,SMALL(IF(ISNUMBER(SEARCH("C",'Attendance Report Form'!$C$16:$C$287)),ROW('Attendance Report Form'!$B$16:$B$287)-ROW('Attendance Report Form'!$B$16)+1),ROW(A143))),"")</f>
        <v/>
      </c>
      <c r="B342" s="313"/>
      <c r="C342" s="312" t="str" cm="1">
        <f t="array" ref="C342">IFERROR(
  INDEX('Attendance Report Form'!$D$16:$D$287,
    SMALL(
      IF(ISNUMBER(SEARCH("C",'Attendance Report Form'!$C$16:$C$287)),
         ROW('Attendance Report Form'!$C$16:$C$287)-ROW('Attendance Report Form'!$C$16)+1),
      ROW(A143)
    )
  ),
"")</f>
        <v/>
      </c>
      <c r="D342" s="312" t="str" cm="1">
        <f t="array" ref="D342">IF(A342="","",
  COUNTIF(
    INDEX('Attendance Report Form'!$E$16:$AI$287,
      SMALL(
        IF(ISNUMBER(SEARCH("C",'Attendance Report Form'!$C$16:$C$287)),
           ROW('Attendance Report Form'!$C$16:$C$287)-ROW('Attendance Report Form'!$C$16)+1),
        ROW(A143)
      ),
    0),
  "F")
)</f>
        <v/>
      </c>
      <c r="E342" s="312" t="str" cm="1">
        <f t="array" ref="E342">IF(A342="","",
  COUNTIF(
    INDEX('Attendance Report Form'!$E$16:$AI$287,
      SMALL(
        IF(ISNUMBER(SEARCH("C",'Attendance Report Form'!$C$16:$C$287)),
           ROW('Attendance Report Form'!$C$16:$C$287)-ROW('Attendance Report Form'!$C$16)+1),
        ROW(A143)
      ),
    0),
  "P")
)</f>
        <v/>
      </c>
      <c r="F342" s="312" t="str" cm="1">
        <f t="array" ref="F342">IF(A342="","",
  COUNTIF(
    INDEX('Attendance Report Form'!$E$16:$AI$287,
      SMALL(
        IF(ISNUMBER(SEARCH("C",'Attendance Report Form'!$C$16:$C$287)),
           ROW('Attendance Report Form'!$C$16:$C$287)-ROW('Attendance Report Form'!$C$16)+1),
        ROW(A143)
      ),
    0),
  "FP")
)</f>
        <v/>
      </c>
      <c r="G342" s="312" t="str" cm="1">
        <f t="array" ref="G342">IF(A342="","",
  COUNTIF(
    INDEX('Attendance Report Form'!$E$16:$AI$287,
      SMALL(
        IF(ISNUMBER(SEARCH("C",'Attendance Report Form'!$C$16:$C$287)),
           ROW('Attendance Report Form'!$C$16:$C$287)-ROW('Attendance Report Form'!$C$16)+1),
        ROW(A143)
      ),
    0),
  "SI")
)</f>
        <v/>
      </c>
      <c r="H342" s="312" t="str" cm="1">
        <f t="array" ref="H342">IF(A342="","",
  COUNTIF(
    INDEX('Attendance Report Form'!$E$16:$AI$287,
      SMALL(
        IF(ISNUMBER(SEARCH("C",'Attendance Report Form'!$C$16:$C$287)),
           ROW('Attendance Report Form'!$C$16:$C$287)-ROW('Attendance Report Form'!$C$16)+1),
        ROW(A143)
      ),
    0),
  "N")
)</f>
        <v/>
      </c>
      <c r="I342" s="309"/>
      <c r="J342" s="298"/>
      <c r="K342" s="299"/>
      <c r="L342" s="299"/>
      <c r="M342" s="299"/>
      <c r="N342" s="299"/>
      <c r="O342" s="300"/>
      <c r="P342" s="301"/>
      <c r="Q342" s="302"/>
      <c r="R342" s="300"/>
      <c r="S342" s="303"/>
    </row>
    <row r="343" spans="1:24" ht="32.25" customHeight="1" x14ac:dyDescent="0.3">
      <c r="A343" s="312" t="str" cm="1">
        <f t="array" ref="A343">IFERROR(INDEX('Attendance Report Form'!$B$16:$B$287,SMALL(IF(ISNUMBER(SEARCH("C",'Attendance Report Form'!$C$16:$C$287)),ROW('Attendance Report Form'!$B$16:$B$287)-ROW('Attendance Report Form'!$B$16)+1),ROW(A144))),"")</f>
        <v/>
      </c>
      <c r="B343" s="313"/>
      <c r="C343" s="312" t="str" cm="1">
        <f t="array" ref="C343">IFERROR(
  INDEX('Attendance Report Form'!$D$16:$D$287,
    SMALL(
      IF(ISNUMBER(SEARCH("C",'Attendance Report Form'!$C$16:$C$287)),
         ROW('Attendance Report Form'!$C$16:$C$287)-ROW('Attendance Report Form'!$C$16)+1),
      ROW(A144)
    )
  ),
"")</f>
        <v/>
      </c>
      <c r="D343" s="312" t="str" cm="1">
        <f t="array" ref="D343">IF(A343="","",
  COUNTIF(
    INDEX('Attendance Report Form'!$E$16:$AI$287,
      SMALL(
        IF(ISNUMBER(SEARCH("C",'Attendance Report Form'!$C$16:$C$287)),
           ROW('Attendance Report Form'!$C$16:$C$287)-ROW('Attendance Report Form'!$C$16)+1),
        ROW(A144)
      ),
    0),
  "F")
)</f>
        <v/>
      </c>
      <c r="E343" s="312" t="str" cm="1">
        <f t="array" ref="E343">IF(A343="","",
  COUNTIF(
    INDEX('Attendance Report Form'!$E$16:$AI$287,
      SMALL(
        IF(ISNUMBER(SEARCH("C",'Attendance Report Form'!$C$16:$C$287)),
           ROW('Attendance Report Form'!$C$16:$C$287)-ROW('Attendance Report Form'!$C$16)+1),
        ROW(A144)
      ),
    0),
  "P")
)</f>
        <v/>
      </c>
      <c r="F343" s="312" t="str" cm="1">
        <f t="array" ref="F343">IF(A343="","",
  COUNTIF(
    INDEX('Attendance Report Form'!$E$16:$AI$287,
      SMALL(
        IF(ISNUMBER(SEARCH("C",'Attendance Report Form'!$C$16:$C$287)),
           ROW('Attendance Report Form'!$C$16:$C$287)-ROW('Attendance Report Form'!$C$16)+1),
        ROW(A144)
      ),
    0),
  "FP")
)</f>
        <v/>
      </c>
      <c r="G343" s="312" t="str" cm="1">
        <f t="array" ref="G343">IF(A343="","",
  COUNTIF(
    INDEX('Attendance Report Form'!$E$16:$AI$287,
      SMALL(
        IF(ISNUMBER(SEARCH("C",'Attendance Report Form'!$C$16:$C$287)),
           ROW('Attendance Report Form'!$C$16:$C$287)-ROW('Attendance Report Form'!$C$16)+1),
        ROW(A144)
      ),
    0),
  "SI")
)</f>
        <v/>
      </c>
      <c r="H343" s="312" t="str" cm="1">
        <f t="array" ref="H343">IF(A343="","",
  COUNTIF(
    INDEX('Attendance Report Form'!$E$16:$AI$287,
      SMALL(
        IF(ISNUMBER(SEARCH("C",'Attendance Report Form'!$C$16:$C$287)),
           ROW('Attendance Report Form'!$C$16:$C$287)-ROW('Attendance Report Form'!$C$16)+1),
        ROW(A144)
      ),
    0),
  "N")
)</f>
        <v/>
      </c>
      <c r="I343" s="309"/>
      <c r="J343" s="298"/>
      <c r="K343" s="299"/>
      <c r="L343" s="299"/>
      <c r="M343" s="299"/>
      <c r="N343" s="299"/>
      <c r="O343" s="300"/>
      <c r="P343" s="301"/>
      <c r="Q343" s="302"/>
      <c r="R343" s="300"/>
      <c r="S343" s="303"/>
    </row>
    <row r="344" spans="1:24" ht="33" customHeight="1" x14ac:dyDescent="0.3">
      <c r="A344" s="312" t="str" cm="1">
        <f t="array" ref="A344">IFERROR(INDEX('Attendance Report Form'!$B$16:$B$287,SMALL(IF(ISNUMBER(SEARCH("C",'Attendance Report Form'!$C$16:$C$287)),ROW('Attendance Report Form'!$B$16:$B$287)-ROW('Attendance Report Form'!$B$16)+1),ROW(A145))),"")</f>
        <v/>
      </c>
      <c r="B344" s="313"/>
      <c r="C344" s="312" t="str" cm="1">
        <f t="array" ref="C344">IFERROR(
  INDEX('Attendance Report Form'!$D$16:$D$287,
    SMALL(
      IF(ISNUMBER(SEARCH("C",'Attendance Report Form'!$C$16:$C$287)),
         ROW('Attendance Report Form'!$C$16:$C$287)-ROW('Attendance Report Form'!$C$16)+1),
      ROW(A145)
    )
  ),
"")</f>
        <v/>
      </c>
      <c r="D344" s="312" t="str" cm="1">
        <f t="array" ref="D344">IF(A344="","",
  COUNTIF(
    INDEX('Attendance Report Form'!$E$16:$AI$287,
      SMALL(
        IF(ISNUMBER(SEARCH("C",'Attendance Report Form'!$C$16:$C$287)),
           ROW('Attendance Report Form'!$C$16:$C$287)-ROW('Attendance Report Form'!$C$16)+1),
        ROW(A145)
      ),
    0),
  "F")
)</f>
        <v/>
      </c>
      <c r="E344" s="312" t="str" cm="1">
        <f t="array" ref="E344">IF(A344="","",
  COUNTIF(
    INDEX('Attendance Report Form'!$E$16:$AI$287,
      SMALL(
        IF(ISNUMBER(SEARCH("C",'Attendance Report Form'!$C$16:$C$287)),
           ROW('Attendance Report Form'!$C$16:$C$287)-ROW('Attendance Report Form'!$C$16)+1),
        ROW(A145)
      ),
    0),
  "P")
)</f>
        <v/>
      </c>
      <c r="F344" s="312" t="str" cm="1">
        <f t="array" ref="F344">IF(A344="","",
  COUNTIF(
    INDEX('Attendance Report Form'!$E$16:$AI$287,
      SMALL(
        IF(ISNUMBER(SEARCH("C",'Attendance Report Form'!$C$16:$C$287)),
           ROW('Attendance Report Form'!$C$16:$C$287)-ROW('Attendance Report Form'!$C$16)+1),
        ROW(A145)
      ),
    0),
  "FP")
)</f>
        <v/>
      </c>
      <c r="G344" s="312" t="str" cm="1">
        <f t="array" ref="G344">IF(A344="","",
  COUNTIF(
    INDEX('Attendance Report Form'!$E$16:$AI$287,
      SMALL(
        IF(ISNUMBER(SEARCH("C",'Attendance Report Form'!$C$16:$C$287)),
           ROW('Attendance Report Form'!$C$16:$C$287)-ROW('Attendance Report Form'!$C$16)+1),
        ROW(A145)
      ),
    0),
  "SI")
)</f>
        <v/>
      </c>
      <c r="H344" s="312" t="str" cm="1">
        <f t="array" ref="H344">IF(A344="","",
  COUNTIF(
    INDEX('Attendance Report Form'!$E$16:$AI$287,
      SMALL(
        IF(ISNUMBER(SEARCH("C",'Attendance Report Form'!$C$16:$C$287)),
           ROW('Attendance Report Form'!$C$16:$C$287)-ROW('Attendance Report Form'!$C$16)+1),
        ROW(A145)
      ),
    0),
  "N")
)</f>
        <v/>
      </c>
      <c r="I344" s="309"/>
      <c r="J344" s="298"/>
      <c r="K344" s="299"/>
      <c r="L344" s="299"/>
      <c r="M344" s="299"/>
      <c r="N344" s="299"/>
      <c r="O344" s="300"/>
      <c r="P344" s="301"/>
      <c r="Q344" s="302"/>
      <c r="R344" s="300"/>
      <c r="S344" s="303"/>
    </row>
    <row r="345" spans="1:24" ht="33" customHeight="1" x14ac:dyDescent="0.3">
      <c r="A345" s="312" t="str" cm="1">
        <f t="array" ref="A345">IFERROR(INDEX('Attendance Report Form'!$B$16:$B$287,SMALL(IF(ISNUMBER(SEARCH("C",'Attendance Report Form'!$C$16:$C$287)),ROW('Attendance Report Form'!$B$16:$B$287)-ROW('Attendance Report Form'!$B$16)+1),ROW(A146))),"")</f>
        <v/>
      </c>
      <c r="B345" s="313"/>
      <c r="C345" s="312" t="str" cm="1">
        <f t="array" ref="C345">IFERROR(
  INDEX('Attendance Report Form'!$D$16:$D$287,
    SMALL(
      IF(ISNUMBER(SEARCH("C",'Attendance Report Form'!$C$16:$C$287)),
         ROW('Attendance Report Form'!$C$16:$C$287)-ROW('Attendance Report Form'!$C$16)+1),
      ROW(A146)
    )
  ),
"")</f>
        <v/>
      </c>
      <c r="D345" s="312" t="str" cm="1">
        <f t="array" ref="D345">IF(A345="","",
  COUNTIF(
    INDEX('Attendance Report Form'!$E$16:$AI$287,
      SMALL(
        IF(ISNUMBER(SEARCH("C",'Attendance Report Form'!$C$16:$C$287)),
           ROW('Attendance Report Form'!$C$16:$C$287)-ROW('Attendance Report Form'!$C$16)+1),
        ROW(A146)
      ),
    0),
  "F")
)</f>
        <v/>
      </c>
      <c r="E345" s="312" t="str" cm="1">
        <f t="array" ref="E345">IF(A345="","",
  COUNTIF(
    INDEX('Attendance Report Form'!$E$16:$AI$287,
      SMALL(
        IF(ISNUMBER(SEARCH("C",'Attendance Report Form'!$C$16:$C$287)),
           ROW('Attendance Report Form'!$C$16:$C$287)-ROW('Attendance Report Form'!$C$16)+1),
        ROW(A146)
      ),
    0),
  "P")
)</f>
        <v/>
      </c>
      <c r="F345" s="312" t="str" cm="1">
        <f t="array" ref="F345">IF(A345="","",
  COUNTIF(
    INDEX('Attendance Report Form'!$E$16:$AI$287,
      SMALL(
        IF(ISNUMBER(SEARCH("C",'Attendance Report Form'!$C$16:$C$287)),
           ROW('Attendance Report Form'!$C$16:$C$287)-ROW('Attendance Report Form'!$C$16)+1),
        ROW(A146)
      ),
    0),
  "FP")
)</f>
        <v/>
      </c>
      <c r="G345" s="312" t="str" cm="1">
        <f t="array" ref="G345">IF(A345="","",
  COUNTIF(
    INDEX('Attendance Report Form'!$E$16:$AI$287,
      SMALL(
        IF(ISNUMBER(SEARCH("C",'Attendance Report Form'!$C$16:$C$287)),
           ROW('Attendance Report Form'!$C$16:$C$287)-ROW('Attendance Report Form'!$C$16)+1),
        ROW(A146)
      ),
    0),
  "SI")
)</f>
        <v/>
      </c>
      <c r="H345" s="312" t="str" cm="1">
        <f t="array" ref="H345">IF(A345="","",
  COUNTIF(
    INDEX('Attendance Report Form'!$E$16:$AI$287,
      SMALL(
        IF(ISNUMBER(SEARCH("C",'Attendance Report Form'!$C$16:$C$287)),
           ROW('Attendance Report Form'!$C$16:$C$287)-ROW('Attendance Report Form'!$C$16)+1),
        ROW(A146)
      ),
    0),
  "N")
)</f>
        <v/>
      </c>
      <c r="I345" s="309"/>
      <c r="J345" s="298"/>
      <c r="K345" s="299"/>
      <c r="L345" s="299"/>
      <c r="M345" s="299"/>
      <c r="N345" s="299"/>
      <c r="O345" s="300"/>
      <c r="P345" s="301"/>
      <c r="Q345" s="302"/>
      <c r="R345" s="300"/>
      <c r="S345" s="303"/>
    </row>
    <row r="346" spans="1:24" ht="33" customHeight="1" x14ac:dyDescent="0.3">
      <c r="A346" s="312" t="str" cm="1">
        <f t="array" ref="A346">IFERROR(INDEX('Attendance Report Form'!$B$16:$B$287,SMALL(IF(ISNUMBER(SEARCH("C",'Attendance Report Form'!$C$16:$C$287)),ROW('Attendance Report Form'!$B$16:$B$287)-ROW('Attendance Report Form'!$B$16)+1),ROW(A147))),"")</f>
        <v/>
      </c>
      <c r="B346" s="313"/>
      <c r="C346" s="312" t="str" cm="1">
        <f t="array" ref="C346">IFERROR(
  INDEX('Attendance Report Form'!$D$16:$D$287,
    SMALL(
      IF(ISNUMBER(SEARCH("C",'Attendance Report Form'!$C$16:$C$287)),
         ROW('Attendance Report Form'!$C$16:$C$287)-ROW('Attendance Report Form'!$C$16)+1),
      ROW(A147)
    )
  ),
"")</f>
        <v/>
      </c>
      <c r="D346" s="312" t="str" cm="1">
        <f t="array" ref="D346">IF(A346="","",
  COUNTIF(
    INDEX('Attendance Report Form'!$E$16:$AI$287,
      SMALL(
        IF(ISNUMBER(SEARCH("C",'Attendance Report Form'!$C$16:$C$287)),
           ROW('Attendance Report Form'!$C$16:$C$287)-ROW('Attendance Report Form'!$C$16)+1),
        ROW(A147)
      ),
    0),
  "F")
)</f>
        <v/>
      </c>
      <c r="E346" s="312" t="str" cm="1">
        <f t="array" ref="E346">IF(A346="","",
  COUNTIF(
    INDEX('Attendance Report Form'!$E$16:$AI$287,
      SMALL(
        IF(ISNUMBER(SEARCH("C",'Attendance Report Form'!$C$16:$C$287)),
           ROW('Attendance Report Form'!$C$16:$C$287)-ROW('Attendance Report Form'!$C$16)+1),
        ROW(A147)
      ),
    0),
  "P")
)</f>
        <v/>
      </c>
      <c r="F346" s="312" t="str" cm="1">
        <f t="array" ref="F346">IF(A346="","",
  COUNTIF(
    INDEX('Attendance Report Form'!$E$16:$AI$287,
      SMALL(
        IF(ISNUMBER(SEARCH("C",'Attendance Report Form'!$C$16:$C$287)),
           ROW('Attendance Report Form'!$C$16:$C$287)-ROW('Attendance Report Form'!$C$16)+1),
        ROW(A147)
      ),
    0),
  "FP")
)</f>
        <v/>
      </c>
      <c r="G346" s="312" t="str" cm="1">
        <f t="array" ref="G346">IF(A346="","",
  COUNTIF(
    INDEX('Attendance Report Form'!$E$16:$AI$287,
      SMALL(
        IF(ISNUMBER(SEARCH("C",'Attendance Report Form'!$C$16:$C$287)),
           ROW('Attendance Report Form'!$C$16:$C$287)-ROW('Attendance Report Form'!$C$16)+1),
        ROW(A147)
      ),
    0),
  "SI")
)</f>
        <v/>
      </c>
      <c r="H346" s="312" t="str" cm="1">
        <f t="array" ref="H346">IF(A346="","",
  COUNTIF(
    INDEX('Attendance Report Form'!$E$16:$AI$287,
      SMALL(
        IF(ISNUMBER(SEARCH("C",'Attendance Report Form'!$C$16:$C$287)),
           ROW('Attendance Report Form'!$C$16:$C$287)-ROW('Attendance Report Form'!$C$16)+1),
        ROW(A147)
      ),
    0),
  "N")
)</f>
        <v/>
      </c>
      <c r="I346" s="309"/>
      <c r="J346" s="298"/>
      <c r="K346" s="299"/>
      <c r="L346" s="299"/>
      <c r="M346" s="299"/>
      <c r="N346" s="299"/>
      <c r="O346" s="300"/>
      <c r="P346" s="301"/>
      <c r="Q346" s="302"/>
      <c r="R346" s="300"/>
      <c r="S346" s="303"/>
    </row>
    <row r="347" spans="1:24" ht="33" customHeight="1" x14ac:dyDescent="0.3">
      <c r="A347" s="312" t="str" cm="1">
        <f t="array" ref="A347">IFERROR(INDEX('Attendance Report Form'!$B$16:$B$287,SMALL(IF(ISNUMBER(SEARCH("C",'Attendance Report Form'!$C$16:$C$287)),ROW('Attendance Report Form'!$B$16:$B$287)-ROW('Attendance Report Form'!$B$16)+1),ROW(A148))),"")</f>
        <v/>
      </c>
      <c r="B347" s="313"/>
      <c r="C347" s="312" t="str" cm="1">
        <f t="array" ref="C347">IFERROR(
  INDEX('Attendance Report Form'!$D$16:$D$287,
    SMALL(
      IF(ISNUMBER(SEARCH("C",'Attendance Report Form'!$C$16:$C$287)),
         ROW('Attendance Report Form'!$C$16:$C$287)-ROW('Attendance Report Form'!$C$16)+1),
      ROW(A148)
    )
  ),
"")</f>
        <v/>
      </c>
      <c r="D347" s="312" t="str" cm="1">
        <f t="array" ref="D347">IF(A347="","",
  COUNTIF(
    INDEX('Attendance Report Form'!$E$16:$AI$287,
      SMALL(
        IF(ISNUMBER(SEARCH("C",'Attendance Report Form'!$C$16:$C$287)),
           ROW('Attendance Report Form'!$C$16:$C$287)-ROW('Attendance Report Form'!$C$16)+1),
        ROW(A148)
      ),
    0),
  "F")
)</f>
        <v/>
      </c>
      <c r="E347" s="312" t="str" cm="1">
        <f t="array" ref="E347">IF(A347="","",
  COUNTIF(
    INDEX('Attendance Report Form'!$E$16:$AI$287,
      SMALL(
        IF(ISNUMBER(SEARCH("C",'Attendance Report Form'!$C$16:$C$287)),
           ROW('Attendance Report Form'!$C$16:$C$287)-ROW('Attendance Report Form'!$C$16)+1),
        ROW(A148)
      ),
    0),
  "P")
)</f>
        <v/>
      </c>
      <c r="F347" s="312" t="str" cm="1">
        <f t="array" ref="F347">IF(A347="","",
  COUNTIF(
    INDEX('Attendance Report Form'!$E$16:$AI$287,
      SMALL(
        IF(ISNUMBER(SEARCH("C",'Attendance Report Form'!$C$16:$C$287)),
           ROW('Attendance Report Form'!$C$16:$C$287)-ROW('Attendance Report Form'!$C$16)+1),
        ROW(A148)
      ),
    0),
  "FP")
)</f>
        <v/>
      </c>
      <c r="G347" s="312" t="str" cm="1">
        <f t="array" ref="G347">IF(A347="","",
  COUNTIF(
    INDEX('Attendance Report Form'!$E$16:$AI$287,
      SMALL(
        IF(ISNUMBER(SEARCH("C",'Attendance Report Form'!$C$16:$C$287)),
           ROW('Attendance Report Form'!$C$16:$C$287)-ROW('Attendance Report Form'!$C$16)+1),
        ROW(A148)
      ),
    0),
  "SI")
)</f>
        <v/>
      </c>
      <c r="H347" s="312" t="str" cm="1">
        <f t="array" ref="H347">IF(A347="","",
  COUNTIF(
    INDEX('Attendance Report Form'!$E$16:$AI$287,
      SMALL(
        IF(ISNUMBER(SEARCH("C",'Attendance Report Form'!$C$16:$C$287)),
           ROW('Attendance Report Form'!$C$16:$C$287)-ROW('Attendance Report Form'!$C$16)+1),
        ROW(A148)
      ),
    0),
  "N")
)</f>
        <v/>
      </c>
      <c r="I347" s="309"/>
      <c r="J347" s="298"/>
      <c r="K347" s="299"/>
      <c r="L347" s="299"/>
      <c r="M347" s="299"/>
      <c r="N347" s="299"/>
      <c r="O347" s="300"/>
      <c r="P347" s="301"/>
      <c r="Q347" s="302"/>
      <c r="R347" s="300"/>
      <c r="S347" s="303"/>
    </row>
    <row r="348" spans="1:24" ht="33" customHeight="1" x14ac:dyDescent="0.3">
      <c r="A348" s="312" t="str" cm="1">
        <f t="array" ref="A348">IFERROR(INDEX('Attendance Report Form'!$B$16:$B$287,SMALL(IF(ISNUMBER(SEARCH("C",'Attendance Report Form'!$C$16:$C$287)),ROW('Attendance Report Form'!$B$16:$B$287)-ROW('Attendance Report Form'!$B$16)+1),ROW(A149))),"")</f>
        <v/>
      </c>
      <c r="B348" s="313"/>
      <c r="C348" s="312" t="str" cm="1">
        <f t="array" ref="C348">IFERROR(
  INDEX('Attendance Report Form'!$D$16:$D$287,
    SMALL(
      IF(ISNUMBER(SEARCH("C",'Attendance Report Form'!$C$16:$C$287)),
         ROW('Attendance Report Form'!$C$16:$C$287)-ROW('Attendance Report Form'!$C$16)+1),
      ROW(A149)
    )
  ),
"")</f>
        <v/>
      </c>
      <c r="D348" s="312" t="str" cm="1">
        <f t="array" ref="D348">IF(A348="","",
  COUNTIF(
    INDEX('Attendance Report Form'!$E$16:$AI$287,
      SMALL(
        IF(ISNUMBER(SEARCH("C",'Attendance Report Form'!$C$16:$C$287)),
           ROW('Attendance Report Form'!$C$16:$C$287)-ROW('Attendance Report Form'!$C$16)+1),
        ROW(A149)
      ),
    0),
  "F")
)</f>
        <v/>
      </c>
      <c r="E348" s="312" t="str" cm="1">
        <f t="array" ref="E348">IF(A348="","",
  COUNTIF(
    INDEX('Attendance Report Form'!$E$16:$AI$287,
      SMALL(
        IF(ISNUMBER(SEARCH("C",'Attendance Report Form'!$C$16:$C$287)),
           ROW('Attendance Report Form'!$C$16:$C$287)-ROW('Attendance Report Form'!$C$16)+1),
        ROW(A149)
      ),
    0),
  "P")
)</f>
        <v/>
      </c>
      <c r="F348" s="312" t="str" cm="1">
        <f t="array" ref="F348">IF(A348="","",
  COUNTIF(
    INDEX('Attendance Report Form'!$E$16:$AI$287,
      SMALL(
        IF(ISNUMBER(SEARCH("C",'Attendance Report Form'!$C$16:$C$287)),
           ROW('Attendance Report Form'!$C$16:$C$287)-ROW('Attendance Report Form'!$C$16)+1),
        ROW(A149)
      ),
    0),
  "FP")
)</f>
        <v/>
      </c>
      <c r="G348" s="312" t="str" cm="1">
        <f t="array" ref="G348">IF(A348="","",
  COUNTIF(
    INDEX('Attendance Report Form'!$E$16:$AI$287,
      SMALL(
        IF(ISNUMBER(SEARCH("C",'Attendance Report Form'!$C$16:$C$287)),
           ROW('Attendance Report Form'!$C$16:$C$287)-ROW('Attendance Report Form'!$C$16)+1),
        ROW(A149)
      ),
    0),
  "SI")
)</f>
        <v/>
      </c>
      <c r="H348" s="312" t="str" cm="1">
        <f t="array" ref="H348">IF(A348="","",
  COUNTIF(
    INDEX('Attendance Report Form'!$E$16:$AI$287,
      SMALL(
        IF(ISNUMBER(SEARCH("C",'Attendance Report Form'!$C$16:$C$287)),
           ROW('Attendance Report Form'!$C$16:$C$287)-ROW('Attendance Report Form'!$C$16)+1),
        ROW(A149)
      ),
    0),
  "N")
)</f>
        <v/>
      </c>
      <c r="I348" s="309"/>
      <c r="J348" s="298"/>
      <c r="K348" s="299"/>
      <c r="L348" s="299"/>
      <c r="M348" s="299"/>
      <c r="N348" s="299"/>
      <c r="O348" s="300"/>
      <c r="P348" s="301"/>
      <c r="Q348" s="302"/>
      <c r="R348" s="300"/>
      <c r="S348" s="303"/>
    </row>
    <row r="349" spans="1:24" ht="33" customHeight="1" thickBot="1" x14ac:dyDescent="0.35">
      <c r="A349" s="312" t="str" cm="1">
        <f t="array" ref="A349">IFERROR(INDEX('Attendance Report Form'!$B$16:$B$287,SMALL(IF(ISNUMBER(SEARCH("C",'Attendance Report Form'!$C$16:$C$287)),ROW('Attendance Report Form'!$B$16:$B$287)-ROW('Attendance Report Form'!$B$16)+1),ROW(A150))),"")</f>
        <v/>
      </c>
      <c r="B349" s="313"/>
      <c r="C349" s="312" t="str" cm="1">
        <f t="array" ref="C349">IFERROR(
  INDEX('Attendance Report Form'!$D$16:$D$287,
    SMALL(
      IF(ISNUMBER(SEARCH("C",'Attendance Report Form'!$C$16:$C$287)),
         ROW('Attendance Report Form'!$C$16:$C$287)-ROW('Attendance Report Form'!$C$16)+1),
      ROW(A150)
    )
  ),
"")</f>
        <v/>
      </c>
      <c r="D349" s="312" t="str" cm="1">
        <f t="array" ref="D349">IF(A349="","",
  COUNTIF(
    INDEX('Attendance Report Form'!$E$16:$AI$287,
      SMALL(
        IF(ISNUMBER(SEARCH("C",'Attendance Report Form'!$C$16:$C$287)),
           ROW('Attendance Report Form'!$C$16:$C$287)-ROW('Attendance Report Form'!$C$16)+1),
        ROW(A150)
      ),
    0),
  "F")
)</f>
        <v/>
      </c>
      <c r="E349" s="312" t="str" cm="1">
        <f t="array" ref="E349">IF(A349="","",
  COUNTIF(
    INDEX('Attendance Report Form'!$E$16:$AI$287,
      SMALL(
        IF(ISNUMBER(SEARCH("C",'Attendance Report Form'!$C$16:$C$287)),
           ROW('Attendance Report Form'!$C$16:$C$287)-ROW('Attendance Report Form'!$C$16)+1),
        ROW(A150)
      ),
    0),
  "P")
)</f>
        <v/>
      </c>
      <c r="F349" s="312" t="str" cm="1">
        <f t="array" ref="F349">IF(A349="","",
  COUNTIF(
    INDEX('Attendance Report Form'!$E$16:$AI$287,
      SMALL(
        IF(ISNUMBER(SEARCH("C",'Attendance Report Form'!$C$16:$C$287)),
           ROW('Attendance Report Form'!$C$16:$C$287)-ROW('Attendance Report Form'!$C$16)+1),
        ROW(A150)
      ),
    0),
  "FP")
)</f>
        <v/>
      </c>
      <c r="G349" s="312" t="str" cm="1">
        <f t="array" ref="G349">IF(A349="","",
  COUNTIF(
    INDEX('Attendance Report Form'!$E$16:$AI$287,
      SMALL(
        IF(ISNUMBER(SEARCH("C",'Attendance Report Form'!$C$16:$C$287)),
           ROW('Attendance Report Form'!$C$16:$C$287)-ROW('Attendance Report Form'!$C$16)+1),
        ROW(A150)
      ),
    0),
  "SI")
)</f>
        <v/>
      </c>
      <c r="H349" s="312" t="str" cm="1">
        <f t="array" ref="H349">IF(A349="","",
  COUNTIF(
    INDEX('Attendance Report Form'!$E$16:$AI$287,
      SMALL(
        IF(ISNUMBER(SEARCH("C",'Attendance Report Form'!$C$16:$C$287)),
           ROW('Attendance Report Form'!$C$16:$C$287)-ROW('Attendance Report Form'!$C$16)+1),
        ROW(A150)
      ),
    0),
  "N")
)</f>
        <v/>
      </c>
      <c r="I349" s="309"/>
      <c r="J349" s="304"/>
      <c r="K349" s="305"/>
      <c r="L349" s="305"/>
      <c r="M349" s="305"/>
      <c r="N349" s="305"/>
      <c r="O349" s="306"/>
      <c r="P349" s="307"/>
      <c r="Q349" s="308"/>
      <c r="R349" s="306"/>
      <c r="S349" s="303"/>
    </row>
    <row r="350" spans="1:24" ht="48" customHeight="1" x14ac:dyDescent="0.25">
      <c r="A350" s="594" t="s">
        <v>406</v>
      </c>
      <c r="B350" s="594"/>
      <c r="C350" s="594"/>
      <c r="D350" s="594"/>
      <c r="E350" s="594"/>
      <c r="F350" s="594"/>
      <c r="G350" s="594"/>
      <c r="H350" s="594"/>
      <c r="I350" s="594"/>
      <c r="J350" s="202"/>
      <c r="K350" s="202"/>
      <c r="L350" s="202"/>
      <c r="M350" s="203"/>
      <c r="N350" s="203"/>
      <c r="O350" s="196"/>
      <c r="P350" s="196"/>
      <c r="Q350" s="202"/>
    </row>
    <row r="351" spans="1:24" x14ac:dyDescent="0.25">
      <c r="A351" s="196"/>
      <c r="B351" s="196"/>
      <c r="C351" s="196"/>
      <c r="D351" s="196"/>
      <c r="E351" s="196"/>
      <c r="F351" s="196"/>
      <c r="G351" s="196"/>
      <c r="H351" s="196"/>
      <c r="I351" s="196"/>
      <c r="J351" s="196"/>
      <c r="K351" s="196"/>
      <c r="L351" s="196"/>
      <c r="M351" s="196"/>
      <c r="N351" s="196"/>
      <c r="O351" s="196"/>
      <c r="P351" s="196"/>
      <c r="Q351" s="196"/>
      <c r="V351" s="45"/>
      <c r="W351" s="45"/>
      <c r="X351" s="45"/>
    </row>
    <row r="352" spans="1:24" ht="20.25" customHeight="1" x14ac:dyDescent="0.25">
      <c r="A352" s="196" t="s">
        <v>415</v>
      </c>
      <c r="B352" s="196"/>
      <c r="C352" s="196"/>
      <c r="D352" s="196"/>
      <c r="F352" s="196" t="s">
        <v>416</v>
      </c>
      <c r="G352" s="196"/>
      <c r="H352" s="196"/>
      <c r="I352" s="196"/>
      <c r="J352" s="196"/>
      <c r="K352" s="196"/>
      <c r="L352" s="196"/>
      <c r="M352" s="196"/>
      <c r="N352" s="196" t="s">
        <v>410</v>
      </c>
      <c r="O352" s="196"/>
      <c r="P352" s="196"/>
      <c r="Q352" s="196"/>
    </row>
    <row r="353" spans="1:35" ht="18" customHeight="1" thickBot="1" x14ac:dyDescent="0.35">
      <c r="A353" s="207" t="s">
        <v>408</v>
      </c>
      <c r="B353" s="205"/>
      <c r="C353" s="205"/>
      <c r="D353" s="205"/>
      <c r="F353" s="207" t="s">
        <v>409</v>
      </c>
      <c r="G353" s="207"/>
      <c r="H353" s="205"/>
      <c r="I353" s="205"/>
      <c r="J353" s="205"/>
      <c r="K353" s="205"/>
      <c r="L353" s="205"/>
      <c r="M353" s="205"/>
      <c r="N353" s="207" t="s">
        <v>389</v>
      </c>
      <c r="O353" s="205"/>
      <c r="P353" s="196"/>
      <c r="Q353" s="196"/>
    </row>
    <row r="354" spans="1:35" ht="17.25" customHeight="1" x14ac:dyDescent="0.3">
      <c r="A354" s="386" t="s">
        <v>580</v>
      </c>
      <c r="B354" s="375"/>
      <c r="C354" s="375"/>
      <c r="D354" s="375"/>
      <c r="E354" s="347"/>
      <c r="F354" s="375"/>
      <c r="G354" s="375"/>
      <c r="H354" s="375"/>
      <c r="I354" s="375"/>
      <c r="J354" s="375"/>
      <c r="K354" s="375"/>
      <c r="L354" s="375"/>
      <c r="M354" s="375"/>
      <c r="N354" s="375"/>
      <c r="O354" s="375"/>
      <c r="P354" s="376"/>
      <c r="Q354" s="376"/>
      <c r="R354" s="347"/>
      <c r="S354" s="377"/>
    </row>
    <row r="355" spans="1:35" ht="17.25" customHeight="1" x14ac:dyDescent="0.3">
      <c r="A355" s="378"/>
      <c r="B355" s="373"/>
      <c r="C355" s="373"/>
      <c r="D355" s="373"/>
      <c r="E355" s="349"/>
      <c r="F355" s="373"/>
      <c r="G355" s="373"/>
      <c r="H355" s="373"/>
      <c r="I355" s="373"/>
      <c r="J355" s="373"/>
      <c r="K355" s="373"/>
      <c r="L355" s="373"/>
      <c r="M355" s="373"/>
      <c r="N355" s="373"/>
      <c r="O355" s="373"/>
      <c r="P355" s="374"/>
      <c r="Q355" s="374"/>
      <c r="R355" s="349"/>
      <c r="S355" s="379"/>
    </row>
    <row r="356" spans="1:35" ht="16.2" thickBot="1" x14ac:dyDescent="0.35">
      <c r="A356" s="380"/>
      <c r="B356" s="381"/>
      <c r="C356" s="381"/>
      <c r="D356" s="381"/>
      <c r="E356" s="382"/>
      <c r="F356" s="383"/>
      <c r="G356" s="383"/>
      <c r="H356" s="381"/>
      <c r="I356" s="381"/>
      <c r="J356" s="381"/>
      <c r="K356" s="381"/>
      <c r="L356" s="381"/>
      <c r="M356" s="381"/>
      <c r="N356" s="383"/>
      <c r="O356" s="381"/>
      <c r="P356" s="384"/>
      <c r="Q356" s="384"/>
      <c r="R356" s="382"/>
      <c r="S356" s="385"/>
    </row>
    <row r="359" spans="1:35" ht="20.399999999999999" x14ac:dyDescent="0.35">
      <c r="A359" s="591" t="s">
        <v>396</v>
      </c>
      <c r="B359" s="591"/>
      <c r="C359" s="591"/>
      <c r="D359" s="591"/>
      <c r="E359" s="591"/>
      <c r="F359" s="591"/>
      <c r="G359" s="591"/>
      <c r="H359" s="591"/>
      <c r="I359" s="591"/>
      <c r="J359" s="591"/>
      <c r="K359" s="591"/>
      <c r="L359" s="591"/>
      <c r="M359" s="591"/>
      <c r="N359" s="591"/>
      <c r="O359" s="591"/>
      <c r="P359" s="591"/>
      <c r="Q359" s="591"/>
      <c r="R359" s="591"/>
      <c r="S359" s="591"/>
      <c r="T359" s="195"/>
      <c r="U359" s="195"/>
      <c r="V359" s="195"/>
      <c r="W359" s="195"/>
      <c r="X359" s="193"/>
      <c r="Y359" s="193"/>
      <c r="Z359" s="193"/>
      <c r="AA359" s="193"/>
      <c r="AB359" s="193"/>
      <c r="AC359" s="193"/>
      <c r="AD359" s="193"/>
      <c r="AE359" s="193"/>
      <c r="AF359" s="193"/>
      <c r="AG359" s="193"/>
      <c r="AH359" s="193"/>
      <c r="AI359" s="193"/>
    </row>
    <row r="360" spans="1:35" ht="20.399999999999999" x14ac:dyDescent="0.35">
      <c r="A360" s="591" t="s">
        <v>425</v>
      </c>
      <c r="B360" s="591"/>
      <c r="C360" s="591"/>
      <c r="D360" s="591"/>
      <c r="E360" s="591"/>
      <c r="F360" s="591"/>
      <c r="G360" s="591"/>
      <c r="H360" s="591"/>
      <c r="I360" s="591"/>
      <c r="J360" s="591"/>
      <c r="K360" s="591"/>
      <c r="L360" s="591"/>
      <c r="M360" s="591"/>
      <c r="N360" s="591"/>
      <c r="O360" s="591"/>
      <c r="P360" s="591"/>
      <c r="Q360" s="591"/>
      <c r="R360" s="591"/>
      <c r="S360" s="591"/>
      <c r="T360" s="195"/>
      <c r="U360" s="195"/>
      <c r="V360" s="195"/>
      <c r="W360" s="195"/>
      <c r="X360" s="193"/>
      <c r="Y360" s="193"/>
      <c r="Z360" s="193"/>
      <c r="AA360" s="193"/>
      <c r="AB360" s="193"/>
      <c r="AC360" s="193"/>
      <c r="AD360" s="193"/>
      <c r="AE360" s="193"/>
      <c r="AF360" s="193"/>
      <c r="AG360" s="193"/>
      <c r="AH360" s="193"/>
      <c r="AI360" s="193"/>
    </row>
    <row r="361" spans="1:35" ht="20.399999999999999" x14ac:dyDescent="0.35">
      <c r="A361" s="591" t="s">
        <v>397</v>
      </c>
      <c r="B361" s="591"/>
      <c r="C361" s="591"/>
      <c r="D361" s="591"/>
      <c r="E361" s="591"/>
      <c r="F361" s="591"/>
      <c r="G361" s="591"/>
      <c r="H361" s="591"/>
      <c r="I361" s="591"/>
      <c r="J361" s="591"/>
      <c r="K361" s="591"/>
      <c r="L361" s="591"/>
      <c r="M361" s="591"/>
      <c r="N361" s="591"/>
      <c r="O361" s="591"/>
      <c r="P361" s="591"/>
      <c r="Q361" s="591"/>
      <c r="R361" s="591"/>
      <c r="S361" s="591"/>
      <c r="T361" s="195"/>
      <c r="U361" s="195"/>
      <c r="V361" s="195"/>
      <c r="W361" s="195"/>
      <c r="X361" s="193"/>
      <c r="Y361" s="193"/>
      <c r="Z361" s="193"/>
      <c r="AA361" s="193"/>
      <c r="AB361" s="193"/>
      <c r="AC361" s="193"/>
      <c r="AD361" s="193"/>
      <c r="AE361" s="193"/>
      <c r="AF361" s="193"/>
      <c r="AG361" s="193"/>
      <c r="AH361" s="193"/>
      <c r="AI361" s="193"/>
    </row>
    <row r="362" spans="1:35" ht="21" x14ac:dyDescent="0.4">
      <c r="A362" s="204"/>
      <c r="B362" s="204"/>
      <c r="C362" s="204"/>
      <c r="D362" s="204"/>
      <c r="E362" s="204"/>
      <c r="F362" s="204"/>
      <c r="G362" s="204"/>
      <c r="H362" s="204"/>
      <c r="I362" s="204"/>
      <c r="J362" s="196"/>
      <c r="K362" s="196"/>
      <c r="L362" s="196"/>
      <c r="M362" s="196"/>
      <c r="N362" s="196"/>
      <c r="O362" s="196"/>
      <c r="P362" s="196"/>
      <c r="Q362" s="196"/>
      <c r="R362" s="196"/>
      <c r="S362" s="196"/>
    </row>
    <row r="363" spans="1:35" ht="20.399999999999999" x14ac:dyDescent="0.35">
      <c r="A363" s="591" t="s">
        <v>398</v>
      </c>
      <c r="B363" s="591"/>
      <c r="C363" s="591"/>
      <c r="D363" s="591"/>
      <c r="E363" s="591"/>
      <c r="F363" s="591"/>
      <c r="G363" s="591"/>
      <c r="H363" s="591"/>
      <c r="I363" s="591"/>
      <c r="J363" s="591"/>
      <c r="K363" s="591"/>
      <c r="L363" s="591"/>
      <c r="M363" s="591"/>
      <c r="N363" s="591"/>
      <c r="O363" s="591"/>
      <c r="P363" s="591"/>
      <c r="Q363" s="591"/>
      <c r="R363" s="591"/>
      <c r="S363" s="591"/>
      <c r="T363" s="195"/>
      <c r="U363" s="195"/>
      <c r="V363" s="195"/>
      <c r="W363" s="195"/>
      <c r="X363" s="193"/>
      <c r="Y363" s="193"/>
      <c r="Z363" s="193"/>
      <c r="AA363" s="193"/>
      <c r="AB363" s="193"/>
      <c r="AC363" s="193"/>
      <c r="AD363" s="193"/>
      <c r="AE363" s="193"/>
      <c r="AF363" s="193"/>
      <c r="AG363" s="193"/>
      <c r="AH363" s="193"/>
      <c r="AI363" s="193"/>
    </row>
    <row r="364" spans="1:35" ht="12" customHeight="1" x14ac:dyDescent="0.35">
      <c r="A364" s="206"/>
      <c r="B364" s="206"/>
      <c r="C364" s="206"/>
      <c r="D364" s="206"/>
      <c r="E364" s="206"/>
      <c r="F364" s="206"/>
      <c r="G364" s="206"/>
      <c r="H364" s="206"/>
      <c r="I364" s="206"/>
      <c r="J364" s="206"/>
      <c r="K364" s="206"/>
      <c r="L364" s="206"/>
      <c r="M364" s="206"/>
      <c r="N364" s="206"/>
      <c r="O364" s="206"/>
      <c r="P364" s="206"/>
      <c r="Q364" s="206"/>
      <c r="R364" s="206"/>
      <c r="S364" s="206"/>
      <c r="T364" s="195"/>
      <c r="U364" s="195"/>
      <c r="V364" s="195"/>
      <c r="W364" s="195"/>
      <c r="X364" s="193"/>
      <c r="Y364" s="193"/>
      <c r="Z364" s="193"/>
      <c r="AA364" s="193"/>
      <c r="AB364" s="193"/>
      <c r="AC364" s="193"/>
      <c r="AD364" s="193"/>
      <c r="AE364" s="193"/>
      <c r="AF364" s="193"/>
      <c r="AG364" s="193"/>
      <c r="AH364" s="193"/>
      <c r="AI364" s="193"/>
    </row>
    <row r="365" spans="1:35" ht="15.6" x14ac:dyDescent="0.3">
      <c r="A365" s="205" t="s">
        <v>426</v>
      </c>
      <c r="B365" s="205"/>
      <c r="C365" s="205"/>
      <c r="D365" s="592">
        <f>'Attendance Report Form'!$AD$10</f>
        <v>46023</v>
      </c>
      <c r="E365" s="592"/>
      <c r="F365" s="592"/>
      <c r="G365" s="592"/>
      <c r="H365" s="592"/>
      <c r="I365" s="592"/>
      <c r="J365" s="196"/>
      <c r="K365" s="196"/>
      <c r="L365" s="196"/>
      <c r="M365" s="196"/>
      <c r="N365" s="196"/>
      <c r="O365" s="593" t="s">
        <v>553</v>
      </c>
      <c r="P365" s="593"/>
      <c r="Q365" s="205">
        <f>'Attendance Report Form'!$AD$9</f>
        <v>0</v>
      </c>
      <c r="R365" s="205"/>
      <c r="S365" s="205"/>
    </row>
    <row r="366" spans="1:35" ht="15.6" x14ac:dyDescent="0.3">
      <c r="J366" s="205"/>
      <c r="K366" s="205"/>
      <c r="O366" s="593" t="s">
        <v>510</v>
      </c>
      <c r="P366" s="593"/>
      <c r="Q366" s="205">
        <f>'Attendance Report Form'!$AI$9</f>
        <v>0</v>
      </c>
    </row>
    <row r="367" spans="1:35" ht="15.6" x14ac:dyDescent="0.3">
      <c r="A367" s="205" t="s">
        <v>428</v>
      </c>
      <c r="B367" s="205">
        <f>'Attendance Report Form'!$C$9</f>
        <v>0</v>
      </c>
      <c r="C367" s="205"/>
      <c r="D367" s="205"/>
      <c r="E367" s="205"/>
      <c r="F367" s="205"/>
      <c r="G367" s="205"/>
      <c r="H367" s="205"/>
      <c r="I367" s="205"/>
      <c r="J367" s="205"/>
      <c r="K367" s="205"/>
      <c r="L367" s="205"/>
      <c r="M367" s="205"/>
      <c r="N367" s="205"/>
      <c r="O367" s="205"/>
      <c r="P367" s="205"/>
      <c r="Q367" s="197"/>
      <c r="R367" s="197"/>
      <c r="S367" s="197"/>
      <c r="T367" s="194"/>
    </row>
    <row r="368" spans="1:35" ht="16.2" thickBot="1" x14ac:dyDescent="0.35">
      <c r="A368" s="205" t="s">
        <v>427</v>
      </c>
      <c r="B368" s="205">
        <f>IF('Attendance Report Form'!$AD$11 &lt;&gt; "", 'Attendance Report Form'!$AD$11, "")</f>
        <v>0</v>
      </c>
      <c r="C368" s="205"/>
      <c r="D368" s="205"/>
      <c r="E368" s="205"/>
      <c r="F368" s="205"/>
      <c r="G368" s="205"/>
      <c r="H368" s="205"/>
      <c r="I368" s="205"/>
      <c r="J368" s="205"/>
      <c r="K368" s="205"/>
      <c r="L368" s="205"/>
      <c r="M368" s="205"/>
      <c r="N368" s="205"/>
      <c r="O368" s="205"/>
      <c r="P368" s="205"/>
      <c r="Q368" s="197"/>
      <c r="R368" s="197"/>
      <c r="S368" s="197"/>
      <c r="T368" s="194"/>
    </row>
    <row r="369" spans="1:19" ht="16.2" thickBot="1" x14ac:dyDescent="0.35">
      <c r="A369" s="196"/>
      <c r="B369" s="196"/>
      <c r="C369" s="196"/>
      <c r="D369" s="196"/>
      <c r="E369" s="196"/>
      <c r="F369" s="196"/>
      <c r="G369" s="196"/>
      <c r="H369" s="196"/>
      <c r="I369" s="196"/>
      <c r="J369" s="588" t="s">
        <v>407</v>
      </c>
      <c r="K369" s="589"/>
      <c r="L369" s="589"/>
      <c r="M369" s="589"/>
      <c r="N369" s="589"/>
      <c r="O369" s="589"/>
      <c r="P369" s="589"/>
      <c r="Q369" s="589"/>
      <c r="R369" s="589"/>
      <c r="S369" s="590"/>
    </row>
    <row r="370" spans="1:19" ht="31.2" x14ac:dyDescent="0.3">
      <c r="A370" s="198" t="s">
        <v>400</v>
      </c>
      <c r="B370" s="294" t="s">
        <v>399</v>
      </c>
      <c r="C370" s="198" t="s">
        <v>579</v>
      </c>
      <c r="D370" s="198" t="s">
        <v>2</v>
      </c>
      <c r="E370" s="198" t="s">
        <v>145</v>
      </c>
      <c r="F370" s="198" t="s">
        <v>453</v>
      </c>
      <c r="G370" s="198" t="s">
        <v>418</v>
      </c>
      <c r="H370" s="198" t="s">
        <v>152</v>
      </c>
      <c r="I370" s="284" t="s">
        <v>401</v>
      </c>
      <c r="J370" s="199" t="s">
        <v>412</v>
      </c>
      <c r="K370" s="200" t="s">
        <v>413</v>
      </c>
      <c r="L370" s="201" t="s">
        <v>414</v>
      </c>
      <c r="M370" s="200" t="s">
        <v>402</v>
      </c>
      <c r="N370" s="201" t="s">
        <v>403</v>
      </c>
      <c r="O370" s="208" t="s">
        <v>417</v>
      </c>
      <c r="P370" s="209" t="s">
        <v>404</v>
      </c>
      <c r="Q370" s="295" t="s">
        <v>411</v>
      </c>
      <c r="R370" s="208" t="s">
        <v>405</v>
      </c>
      <c r="S370" s="209" t="s">
        <v>368</v>
      </c>
    </row>
    <row r="371" spans="1:19" ht="33" customHeight="1" x14ac:dyDescent="0.3">
      <c r="A371" s="312" t="str" cm="1">
        <f t="array" ref="A371">IFERROR(INDEX('Attendance Report Form'!$B$16:$B$287,SMALL(IF(ISNUMBER(SEARCH("C",'Attendance Report Form'!$C$16:$C$287)),ROW('Attendance Report Form'!$B$16:$B$287)-ROW('Attendance Report Form'!$B$16)+1),ROW(A151))),"")</f>
        <v/>
      </c>
      <c r="B371" s="313"/>
      <c r="C371" s="312" t="str" cm="1">
        <f t="array" ref="C371">IFERROR(
  INDEX('Attendance Report Form'!$D$16:$D$287,
    SMALL(
      IF(ISNUMBER(SEARCH("C",'Attendance Report Form'!$C$16:$C$287)),
         ROW('Attendance Report Form'!$C$16:$C$287)-ROW('Attendance Report Form'!$C$16)+1),
      ROW(A151)
    )
  ),
"")</f>
        <v/>
      </c>
      <c r="D371" s="312" t="str" cm="1">
        <f t="array" ref="D371">IF(A371="","",
  COUNTIF(
    INDEX('Attendance Report Form'!$E$16:$AI$287,
      SMALL(
        IF(ISNUMBER(SEARCH("C",'Attendance Report Form'!$C$16:$C$287)),
           ROW('Attendance Report Form'!$C$16:$C$287)-ROW('Attendance Report Form'!$C$16)+1),
        ROW(A151)
      ),
    0),
  "F")
)</f>
        <v/>
      </c>
      <c r="E371" s="312" t="str" cm="1">
        <f t="array" ref="E371">IF(A371="","",
  COUNTIF(
    INDEX('Attendance Report Form'!$E$16:$AI$287,
      SMALL(
        IF(ISNUMBER(SEARCH("C",'Attendance Report Form'!$C$16:$C$287)),
           ROW('Attendance Report Form'!$C$16:$C$287)-ROW('Attendance Report Form'!$C$16)+1),
        ROW(A151)
      ),
    0),
  "P")
)</f>
        <v/>
      </c>
      <c r="F371" s="312" t="str" cm="1">
        <f t="array" ref="F371">IF(A371="","",
  COUNTIF(
    INDEX('Attendance Report Form'!$E$16:$AI$287,
      SMALL(
        IF(ISNUMBER(SEARCH("C",'Attendance Report Form'!$C$16:$C$287)),
           ROW('Attendance Report Form'!$C$16:$C$287)-ROW('Attendance Report Form'!$C$16)+1),
        ROW(A151)
      ),
    0),
  "FP")
)</f>
        <v/>
      </c>
      <c r="G371" s="312" t="str" cm="1">
        <f t="array" ref="G371">IF(A371="","",
  COUNTIF(
    INDEX('Attendance Report Form'!$E$16:$AI$287,
      SMALL(
        IF(ISNUMBER(SEARCH("C",'Attendance Report Form'!$C$16:$C$287)),
           ROW('Attendance Report Form'!$C$16:$C$287)-ROW('Attendance Report Form'!$C$16)+1),
        ROW(A151)
      ),
    0),
  "SI")
)</f>
        <v/>
      </c>
      <c r="H371" s="312" t="str" cm="1">
        <f t="array" ref="H371">IF(A371="","",
  COUNTIF(
    INDEX('Attendance Report Form'!$E$16:$AI$287,
      SMALL(
        IF(ISNUMBER(SEARCH("C",'Attendance Report Form'!$C$16:$C$287)),
           ROW('Attendance Report Form'!$C$16:$C$287)-ROW('Attendance Report Form'!$C$16)+1),
        ROW(A151)
      ),
    0),
  "N")
)</f>
        <v/>
      </c>
      <c r="I371" s="309"/>
      <c r="J371" s="298"/>
      <c r="K371" s="299"/>
      <c r="L371" s="299"/>
      <c r="M371" s="299"/>
      <c r="N371" s="299"/>
      <c r="O371" s="300"/>
      <c r="P371" s="301"/>
      <c r="Q371" s="302"/>
      <c r="R371" s="300"/>
      <c r="S371" s="303"/>
    </row>
    <row r="372" spans="1:19" ht="33" customHeight="1" x14ac:dyDescent="0.3">
      <c r="A372" s="312" t="str" cm="1">
        <f t="array" ref="A372">IFERROR(INDEX('Attendance Report Form'!$B$16:$B$287,SMALL(IF(ISNUMBER(SEARCH("C",'Attendance Report Form'!$C$16:$C$287)),ROW('Attendance Report Form'!$B$16:$B$287)-ROW('Attendance Report Form'!$B$16)+1),ROW(A152))),"")</f>
        <v/>
      </c>
      <c r="B372" s="313"/>
      <c r="C372" s="312" t="str" cm="1">
        <f t="array" ref="C372">IFERROR(
  INDEX('Attendance Report Form'!$D$16:$D$287,
    SMALL(
      IF(ISNUMBER(SEARCH("C",'Attendance Report Form'!$C$16:$C$287)),
         ROW('Attendance Report Form'!$C$16:$C$287)-ROW('Attendance Report Form'!$C$16)+1),
      ROW(A152)
    )
  ),
"")</f>
        <v/>
      </c>
      <c r="D372" s="312" t="str" cm="1">
        <f t="array" ref="D372">IF(A372="","",
  COUNTIF(
    INDEX('Attendance Report Form'!$E$16:$AI$287,
      SMALL(
        IF(ISNUMBER(SEARCH("C",'Attendance Report Form'!$C$16:$C$287)),
           ROW('Attendance Report Form'!$C$16:$C$287)-ROW('Attendance Report Form'!$C$16)+1),
        ROW(A152)
      ),
    0),
  "F")
)</f>
        <v/>
      </c>
      <c r="E372" s="312" t="str" cm="1">
        <f t="array" ref="E372">IF(A372="","",
  COUNTIF(
    INDEX('Attendance Report Form'!$E$16:$AI$287,
      SMALL(
        IF(ISNUMBER(SEARCH("C",'Attendance Report Form'!$C$16:$C$287)),
           ROW('Attendance Report Form'!$C$16:$C$287)-ROW('Attendance Report Form'!$C$16)+1),
        ROW(A152)
      ),
    0),
  "P")
)</f>
        <v/>
      </c>
      <c r="F372" s="312" t="str" cm="1">
        <f t="array" ref="F372">IF(A372="","",
  COUNTIF(
    INDEX('Attendance Report Form'!$E$16:$AI$287,
      SMALL(
        IF(ISNUMBER(SEARCH("C",'Attendance Report Form'!$C$16:$C$287)),
           ROW('Attendance Report Form'!$C$16:$C$287)-ROW('Attendance Report Form'!$C$16)+1),
        ROW(A152)
      ),
    0),
  "FP")
)</f>
        <v/>
      </c>
      <c r="G372" s="312" t="str" cm="1">
        <f t="array" ref="G372">IF(A372="","",
  COUNTIF(
    INDEX('Attendance Report Form'!$E$16:$AI$287,
      SMALL(
        IF(ISNUMBER(SEARCH("C",'Attendance Report Form'!$C$16:$C$287)),
           ROW('Attendance Report Form'!$C$16:$C$287)-ROW('Attendance Report Form'!$C$16)+1),
        ROW(A152)
      ),
    0),
  "SI")
)</f>
        <v/>
      </c>
      <c r="H372" s="312" t="str" cm="1">
        <f t="array" ref="H372">IF(A372="","",
  COUNTIF(
    INDEX('Attendance Report Form'!$E$16:$AI$287,
      SMALL(
        IF(ISNUMBER(SEARCH("C",'Attendance Report Form'!$C$16:$C$287)),
           ROW('Attendance Report Form'!$C$16:$C$287)-ROW('Attendance Report Form'!$C$16)+1),
        ROW(A152)
      ),
    0),
  "N")
)</f>
        <v/>
      </c>
      <c r="I372" s="309"/>
      <c r="J372" s="298"/>
      <c r="K372" s="299"/>
      <c r="L372" s="299"/>
      <c r="M372" s="299"/>
      <c r="N372" s="299"/>
      <c r="O372" s="300"/>
      <c r="P372" s="301"/>
      <c r="Q372" s="302"/>
      <c r="R372" s="300"/>
      <c r="S372" s="303"/>
    </row>
    <row r="373" spans="1:19" ht="33" customHeight="1" x14ac:dyDescent="0.3">
      <c r="A373" s="312" t="str" cm="1">
        <f t="array" ref="A373">IFERROR(INDEX('Attendance Report Form'!$B$16:$B$287,SMALL(IF(ISNUMBER(SEARCH("C",'Attendance Report Form'!$C$16:$C$287)),ROW('Attendance Report Form'!$B$16:$B$287)-ROW('Attendance Report Form'!$B$16)+1),ROW(A153))),"")</f>
        <v/>
      </c>
      <c r="B373" s="313"/>
      <c r="C373" s="312" t="str" cm="1">
        <f t="array" ref="C373">IFERROR(
  INDEX('Attendance Report Form'!$D$16:$D$287,
    SMALL(
      IF(ISNUMBER(SEARCH("C",'Attendance Report Form'!$C$16:$C$287)),
         ROW('Attendance Report Form'!$C$16:$C$287)-ROW('Attendance Report Form'!$C$16)+1),
      ROW(A153)
    )
  ),
"")</f>
        <v/>
      </c>
      <c r="D373" s="312" t="str" cm="1">
        <f t="array" ref="D373">IF(A373="","",
  COUNTIF(
    INDEX('Attendance Report Form'!$E$16:$AI$287,
      SMALL(
        IF(ISNUMBER(SEARCH("C",'Attendance Report Form'!$C$16:$C$287)),
           ROW('Attendance Report Form'!$C$16:$C$287)-ROW('Attendance Report Form'!$C$16)+1),
        ROW(A153)
      ),
    0),
  "F")
)</f>
        <v/>
      </c>
      <c r="E373" s="312" t="str" cm="1">
        <f t="array" ref="E373">IF(A373="","",
  COUNTIF(
    INDEX('Attendance Report Form'!$E$16:$AI$287,
      SMALL(
        IF(ISNUMBER(SEARCH("C",'Attendance Report Form'!$C$16:$C$287)),
           ROW('Attendance Report Form'!$C$16:$C$287)-ROW('Attendance Report Form'!$C$16)+1),
        ROW(A153)
      ),
    0),
  "P")
)</f>
        <v/>
      </c>
      <c r="F373" s="312" t="str" cm="1">
        <f t="array" ref="F373">IF(A373="","",
  COUNTIF(
    INDEX('Attendance Report Form'!$E$16:$AI$287,
      SMALL(
        IF(ISNUMBER(SEARCH("C",'Attendance Report Form'!$C$16:$C$287)),
           ROW('Attendance Report Form'!$C$16:$C$287)-ROW('Attendance Report Form'!$C$16)+1),
        ROW(A153)
      ),
    0),
  "FP")
)</f>
        <v/>
      </c>
      <c r="G373" s="312" t="str" cm="1">
        <f t="array" ref="G373">IF(A373="","",
  COUNTIF(
    INDEX('Attendance Report Form'!$E$16:$AI$287,
      SMALL(
        IF(ISNUMBER(SEARCH("C",'Attendance Report Form'!$C$16:$C$287)),
           ROW('Attendance Report Form'!$C$16:$C$287)-ROW('Attendance Report Form'!$C$16)+1),
        ROW(A153)
      ),
    0),
  "SI")
)</f>
        <v/>
      </c>
      <c r="H373" s="312" t="str" cm="1">
        <f t="array" ref="H373">IF(A373="","",
  COUNTIF(
    INDEX('Attendance Report Form'!$E$16:$AI$287,
      SMALL(
        IF(ISNUMBER(SEARCH("C",'Attendance Report Form'!$C$16:$C$287)),
           ROW('Attendance Report Form'!$C$16:$C$287)-ROW('Attendance Report Form'!$C$16)+1),
        ROW(A153)
      ),
    0),
  "N")
)</f>
        <v/>
      </c>
      <c r="I373" s="309"/>
      <c r="J373" s="298"/>
      <c r="K373" s="299"/>
      <c r="L373" s="299"/>
      <c r="M373" s="299"/>
      <c r="N373" s="299"/>
      <c r="O373" s="300"/>
      <c r="P373" s="301"/>
      <c r="Q373" s="302"/>
      <c r="R373" s="300"/>
      <c r="S373" s="311"/>
    </row>
    <row r="374" spans="1:19" ht="33" customHeight="1" x14ac:dyDescent="0.3">
      <c r="A374" s="312" t="str" cm="1">
        <f t="array" ref="A374">IFERROR(INDEX('Attendance Report Form'!$B$16:$B$287,SMALL(IF(ISNUMBER(SEARCH("C",'Attendance Report Form'!$C$16:$C$287)),ROW('Attendance Report Form'!$B$16:$B$287)-ROW('Attendance Report Form'!$B$16)+1),ROW(A154))),"")</f>
        <v/>
      </c>
      <c r="B374" s="313"/>
      <c r="C374" s="312" t="str" cm="1">
        <f t="array" ref="C374">IFERROR(
  INDEX('Attendance Report Form'!$D$16:$D$287,
    SMALL(
      IF(ISNUMBER(SEARCH("C",'Attendance Report Form'!$C$16:$C$287)),
         ROW('Attendance Report Form'!$C$16:$C$287)-ROW('Attendance Report Form'!$C$16)+1),
      ROW(A154)
    )
  ),
"")</f>
        <v/>
      </c>
      <c r="D374" s="312" t="str" cm="1">
        <f t="array" ref="D374">IF(A374="","",
  COUNTIF(
    INDEX('Attendance Report Form'!$E$16:$AI$287,
      SMALL(
        IF(ISNUMBER(SEARCH("C",'Attendance Report Form'!$C$16:$C$287)),
           ROW('Attendance Report Form'!$C$16:$C$287)-ROW('Attendance Report Form'!$C$16)+1),
        ROW(A154)
      ),
    0),
  "F")
)</f>
        <v/>
      </c>
      <c r="E374" s="312" t="str" cm="1">
        <f t="array" ref="E374">IF(A374="","",
  COUNTIF(
    INDEX('Attendance Report Form'!$E$16:$AI$287,
      SMALL(
        IF(ISNUMBER(SEARCH("C",'Attendance Report Form'!$C$16:$C$287)),
           ROW('Attendance Report Form'!$C$16:$C$287)-ROW('Attendance Report Form'!$C$16)+1),
        ROW(A154)
      ),
    0),
  "P")
)</f>
        <v/>
      </c>
      <c r="F374" s="312" t="str" cm="1">
        <f t="array" ref="F374">IF(A374="","",
  COUNTIF(
    INDEX('Attendance Report Form'!$E$16:$AI$287,
      SMALL(
        IF(ISNUMBER(SEARCH("C",'Attendance Report Form'!$C$16:$C$287)),
           ROW('Attendance Report Form'!$C$16:$C$287)-ROW('Attendance Report Form'!$C$16)+1),
        ROW(A154)
      ),
    0),
  "FP")
)</f>
        <v/>
      </c>
      <c r="G374" s="312" t="str" cm="1">
        <f t="array" ref="G374">IF(A374="","",
  COUNTIF(
    INDEX('Attendance Report Form'!$E$16:$AI$287,
      SMALL(
        IF(ISNUMBER(SEARCH("C",'Attendance Report Form'!$C$16:$C$287)),
           ROW('Attendance Report Form'!$C$16:$C$287)-ROW('Attendance Report Form'!$C$16)+1),
        ROW(A154)
      ),
    0),
  "SI")
)</f>
        <v/>
      </c>
      <c r="H374" s="312" t="str" cm="1">
        <f t="array" ref="H374">IF(A374="","",
  COUNTIF(
    INDEX('Attendance Report Form'!$E$16:$AI$287,
      SMALL(
        IF(ISNUMBER(SEARCH("C",'Attendance Report Form'!$C$16:$C$287)),
           ROW('Attendance Report Form'!$C$16:$C$287)-ROW('Attendance Report Form'!$C$16)+1),
        ROW(A154)
      ),
    0),
  "N")
)</f>
        <v/>
      </c>
      <c r="I374" s="309"/>
      <c r="J374" s="298"/>
      <c r="K374" s="299"/>
      <c r="L374" s="299"/>
      <c r="M374" s="299"/>
      <c r="N374" s="299"/>
      <c r="O374" s="300"/>
      <c r="P374" s="301"/>
      <c r="Q374" s="302"/>
      <c r="R374" s="300"/>
      <c r="S374" s="303"/>
    </row>
    <row r="375" spans="1:19" ht="33" customHeight="1" x14ac:dyDescent="0.3">
      <c r="A375" s="312" t="str" cm="1">
        <f t="array" ref="A375">IFERROR(INDEX('Attendance Report Form'!$B$16:$B$287,SMALL(IF(ISNUMBER(SEARCH("C",'Attendance Report Form'!$C$16:$C$287)),ROW('Attendance Report Form'!$B$16:$B$287)-ROW('Attendance Report Form'!$B$16)+1),ROW(A155))),"")</f>
        <v/>
      </c>
      <c r="B375" s="313"/>
      <c r="C375" s="312" t="str" cm="1">
        <f t="array" ref="C375">IFERROR(
  INDEX('Attendance Report Form'!$D$16:$D$287,
    SMALL(
      IF(ISNUMBER(SEARCH("C",'Attendance Report Form'!$C$16:$C$287)),
         ROW('Attendance Report Form'!$C$16:$C$287)-ROW('Attendance Report Form'!$C$16)+1),
      ROW(A155)
    )
  ),
"")</f>
        <v/>
      </c>
      <c r="D375" s="312" t="str" cm="1">
        <f t="array" ref="D375">IF(A375="","",
  COUNTIF(
    INDEX('Attendance Report Form'!$E$16:$AI$287,
      SMALL(
        IF(ISNUMBER(SEARCH("C",'Attendance Report Form'!$C$16:$C$287)),
           ROW('Attendance Report Form'!$C$16:$C$287)-ROW('Attendance Report Form'!$C$16)+1),
        ROW(A155)
      ),
    0),
  "F")
)</f>
        <v/>
      </c>
      <c r="E375" s="312" t="str" cm="1">
        <f t="array" ref="E375">IF(A375="","",
  COUNTIF(
    INDEX('Attendance Report Form'!$E$16:$AI$287,
      SMALL(
        IF(ISNUMBER(SEARCH("C",'Attendance Report Form'!$C$16:$C$287)),
           ROW('Attendance Report Form'!$C$16:$C$287)-ROW('Attendance Report Form'!$C$16)+1),
        ROW(A155)
      ),
    0),
  "P")
)</f>
        <v/>
      </c>
      <c r="F375" s="312" t="str" cm="1">
        <f t="array" ref="F375">IF(A375="","",
  COUNTIF(
    INDEX('Attendance Report Form'!$E$16:$AI$287,
      SMALL(
        IF(ISNUMBER(SEARCH("C",'Attendance Report Form'!$C$16:$C$287)),
           ROW('Attendance Report Form'!$C$16:$C$287)-ROW('Attendance Report Form'!$C$16)+1),
        ROW(A155)
      ),
    0),
  "FP")
)</f>
        <v/>
      </c>
      <c r="G375" s="312" t="str" cm="1">
        <f t="array" ref="G375">IF(A375="","",
  COUNTIF(
    INDEX('Attendance Report Form'!$E$16:$AI$287,
      SMALL(
        IF(ISNUMBER(SEARCH("C",'Attendance Report Form'!$C$16:$C$287)),
           ROW('Attendance Report Form'!$C$16:$C$287)-ROW('Attendance Report Form'!$C$16)+1),
        ROW(A155)
      ),
    0),
  "SI")
)</f>
        <v/>
      </c>
      <c r="H375" s="312" t="str" cm="1">
        <f t="array" ref="H375">IF(A375="","",
  COUNTIF(
    INDEX('Attendance Report Form'!$E$16:$AI$287,
      SMALL(
        IF(ISNUMBER(SEARCH("C",'Attendance Report Form'!$C$16:$C$287)),
           ROW('Attendance Report Form'!$C$16:$C$287)-ROW('Attendance Report Form'!$C$16)+1),
        ROW(A155)
      ),
    0),
  "N")
)</f>
        <v/>
      </c>
      <c r="I375" s="309"/>
      <c r="J375" s="298"/>
      <c r="K375" s="299"/>
      <c r="L375" s="299"/>
      <c r="M375" s="299"/>
      <c r="N375" s="299"/>
      <c r="O375" s="300"/>
      <c r="P375" s="301"/>
      <c r="Q375" s="302"/>
      <c r="R375" s="300"/>
      <c r="S375" s="303"/>
    </row>
    <row r="376" spans="1:19" ht="33" customHeight="1" x14ac:dyDescent="0.3">
      <c r="A376" s="312" t="str" cm="1">
        <f t="array" ref="A376">IFERROR(INDEX('Attendance Report Form'!$B$16:$B$287,SMALL(IF(ISNUMBER(SEARCH("C",'Attendance Report Form'!$C$16:$C$287)),ROW('Attendance Report Form'!$B$16:$B$287)-ROW('Attendance Report Form'!$B$16)+1),ROW(A156))),"")</f>
        <v/>
      </c>
      <c r="B376" s="313"/>
      <c r="C376" s="312" t="str" cm="1">
        <f t="array" ref="C376">IFERROR(
  INDEX('Attendance Report Form'!$D$16:$D$287,
    SMALL(
      IF(ISNUMBER(SEARCH("C",'Attendance Report Form'!$C$16:$C$287)),
         ROW('Attendance Report Form'!$C$16:$C$287)-ROW('Attendance Report Form'!$C$16)+1),
      ROW(A156)
    )
  ),
"")</f>
        <v/>
      </c>
      <c r="D376" s="312" t="str" cm="1">
        <f t="array" ref="D376">IF(A376="","",
  COUNTIF(
    INDEX('Attendance Report Form'!$E$16:$AI$287,
      SMALL(
        IF(ISNUMBER(SEARCH("C",'Attendance Report Form'!$C$16:$C$287)),
           ROW('Attendance Report Form'!$C$16:$C$287)-ROW('Attendance Report Form'!$C$16)+1),
        ROW(A156)
      ),
    0),
  "F")
)</f>
        <v/>
      </c>
      <c r="E376" s="312" t="str" cm="1">
        <f t="array" ref="E376">IF(A376="","",
  COUNTIF(
    INDEX('Attendance Report Form'!$E$16:$AI$287,
      SMALL(
        IF(ISNUMBER(SEARCH("C",'Attendance Report Form'!$C$16:$C$287)),
           ROW('Attendance Report Form'!$C$16:$C$287)-ROW('Attendance Report Form'!$C$16)+1),
        ROW(A156)
      ),
    0),
  "P")
)</f>
        <v/>
      </c>
      <c r="F376" s="312" t="str" cm="1">
        <f t="array" ref="F376">IF(A376="","",
  COUNTIF(
    INDEX('Attendance Report Form'!$E$16:$AI$287,
      SMALL(
        IF(ISNUMBER(SEARCH("C",'Attendance Report Form'!$C$16:$C$287)),
           ROW('Attendance Report Form'!$C$16:$C$287)-ROW('Attendance Report Form'!$C$16)+1),
        ROW(A156)
      ),
    0),
  "FP")
)</f>
        <v/>
      </c>
      <c r="G376" s="312" t="str" cm="1">
        <f t="array" ref="G376">IF(A376="","",
  COUNTIF(
    INDEX('Attendance Report Form'!$E$16:$AI$287,
      SMALL(
        IF(ISNUMBER(SEARCH("C",'Attendance Report Form'!$C$16:$C$287)),
           ROW('Attendance Report Form'!$C$16:$C$287)-ROW('Attendance Report Form'!$C$16)+1),
        ROW(A156)
      ),
    0),
  "SI")
)</f>
        <v/>
      </c>
      <c r="H376" s="312" t="str" cm="1">
        <f t="array" ref="H376">IF(A376="","",
  COUNTIF(
    INDEX('Attendance Report Form'!$E$16:$AI$287,
      SMALL(
        IF(ISNUMBER(SEARCH("C",'Attendance Report Form'!$C$16:$C$287)),
           ROW('Attendance Report Form'!$C$16:$C$287)-ROW('Attendance Report Form'!$C$16)+1),
        ROW(A156)
      ),
    0),
  "N")
)</f>
        <v/>
      </c>
      <c r="I376" s="309"/>
      <c r="J376" s="298"/>
      <c r="K376" s="299"/>
      <c r="L376" s="299"/>
      <c r="M376" s="299"/>
      <c r="N376" s="299"/>
      <c r="O376" s="300"/>
      <c r="P376" s="301"/>
      <c r="Q376" s="302"/>
      <c r="R376" s="300"/>
      <c r="S376" s="303"/>
    </row>
    <row r="377" spans="1:19" ht="33" customHeight="1" x14ac:dyDescent="0.3">
      <c r="A377" s="312" t="str" cm="1">
        <f t="array" ref="A377">IFERROR(INDEX('Attendance Report Form'!$B$16:$B$287,SMALL(IF(ISNUMBER(SEARCH("C",'Attendance Report Form'!$C$16:$C$287)),ROW('Attendance Report Form'!$B$16:$B$287)-ROW('Attendance Report Form'!$B$16)+1),ROW(A157))),"")</f>
        <v/>
      </c>
      <c r="B377" s="313"/>
      <c r="C377" s="312" t="str" cm="1">
        <f t="array" ref="C377">IFERROR(
  INDEX('Attendance Report Form'!$D$16:$D$287,
    SMALL(
      IF(ISNUMBER(SEARCH("C",'Attendance Report Form'!$C$16:$C$287)),
         ROW('Attendance Report Form'!$C$16:$C$287)-ROW('Attendance Report Form'!$C$16)+1),
      ROW(A157)
    )
  ),
"")</f>
        <v/>
      </c>
      <c r="D377" s="312" t="str" cm="1">
        <f t="array" ref="D377">IF(A377="","",
  COUNTIF(
    INDEX('Attendance Report Form'!$E$16:$AI$287,
      SMALL(
        IF(ISNUMBER(SEARCH("C",'Attendance Report Form'!$C$16:$C$287)),
           ROW('Attendance Report Form'!$C$16:$C$287)-ROW('Attendance Report Form'!$C$16)+1),
        ROW(A157)
      ),
    0),
  "F")
)</f>
        <v/>
      </c>
      <c r="E377" s="312" t="str" cm="1">
        <f t="array" ref="E377">IF(A377="","",
  COUNTIF(
    INDEX('Attendance Report Form'!$E$16:$AI$287,
      SMALL(
        IF(ISNUMBER(SEARCH("C",'Attendance Report Form'!$C$16:$C$287)),
           ROW('Attendance Report Form'!$C$16:$C$287)-ROW('Attendance Report Form'!$C$16)+1),
        ROW(A157)
      ),
    0),
  "P")
)</f>
        <v/>
      </c>
      <c r="F377" s="312" t="str" cm="1">
        <f t="array" ref="F377">IF(A377="","",
  COUNTIF(
    INDEX('Attendance Report Form'!$E$16:$AI$287,
      SMALL(
        IF(ISNUMBER(SEARCH("C",'Attendance Report Form'!$C$16:$C$287)),
           ROW('Attendance Report Form'!$C$16:$C$287)-ROW('Attendance Report Form'!$C$16)+1),
        ROW(A157)
      ),
    0),
  "FP")
)</f>
        <v/>
      </c>
      <c r="G377" s="312" t="str" cm="1">
        <f t="array" ref="G377">IF(A377="","",
  COUNTIF(
    INDEX('Attendance Report Form'!$E$16:$AI$287,
      SMALL(
        IF(ISNUMBER(SEARCH("C",'Attendance Report Form'!$C$16:$C$287)),
           ROW('Attendance Report Form'!$C$16:$C$287)-ROW('Attendance Report Form'!$C$16)+1),
        ROW(A157)
      ),
    0),
  "SI")
)</f>
        <v/>
      </c>
      <c r="H377" s="312" t="str" cm="1">
        <f t="array" ref="H377">IF(A377="","",
  COUNTIF(
    INDEX('Attendance Report Form'!$E$16:$AI$287,
      SMALL(
        IF(ISNUMBER(SEARCH("C",'Attendance Report Form'!$C$16:$C$287)),
           ROW('Attendance Report Form'!$C$16:$C$287)-ROW('Attendance Report Form'!$C$16)+1),
        ROW(A157)
      ),
    0),
  "N")
)</f>
        <v/>
      </c>
      <c r="I377" s="309"/>
      <c r="J377" s="298"/>
      <c r="K377" s="299"/>
      <c r="L377" s="299"/>
      <c r="M377" s="299"/>
      <c r="N377" s="299"/>
      <c r="O377" s="300"/>
      <c r="P377" s="301"/>
      <c r="Q377" s="302"/>
      <c r="R377" s="300"/>
      <c r="S377" s="303"/>
    </row>
    <row r="378" spans="1:19" ht="33" customHeight="1" x14ac:dyDescent="0.3">
      <c r="A378" s="312" t="str" cm="1">
        <f t="array" ref="A378">IFERROR(INDEX('Attendance Report Form'!$B$16:$B$287,SMALL(IF(ISNUMBER(SEARCH("C",'Attendance Report Form'!$C$16:$C$287)),ROW('Attendance Report Form'!$B$16:$B$287)-ROW('Attendance Report Form'!$B$16)+1),ROW(A158))),"")</f>
        <v/>
      </c>
      <c r="B378" s="313"/>
      <c r="C378" s="312" t="str" cm="1">
        <f t="array" ref="C378">IFERROR(
  INDEX('Attendance Report Form'!$D$16:$D$287,
    SMALL(
      IF(ISNUMBER(SEARCH("C",'Attendance Report Form'!$C$16:$C$287)),
         ROW('Attendance Report Form'!$C$16:$C$287)-ROW('Attendance Report Form'!$C$16)+1),
      ROW(A158)
    )
  ),
"")</f>
        <v/>
      </c>
      <c r="D378" s="312" t="str" cm="1">
        <f t="array" ref="D378">IF(A378="","",
  COUNTIF(
    INDEX('Attendance Report Form'!$E$16:$AI$287,
      SMALL(
        IF(ISNUMBER(SEARCH("C",'Attendance Report Form'!$C$16:$C$287)),
           ROW('Attendance Report Form'!$C$16:$C$287)-ROW('Attendance Report Form'!$C$16)+1),
        ROW(A158)
      ),
    0),
  "F")
)</f>
        <v/>
      </c>
      <c r="E378" s="312" t="str" cm="1">
        <f t="array" ref="E378">IF(A378="","",
  COUNTIF(
    INDEX('Attendance Report Form'!$E$16:$AI$287,
      SMALL(
        IF(ISNUMBER(SEARCH("C",'Attendance Report Form'!$C$16:$C$287)),
           ROW('Attendance Report Form'!$C$16:$C$287)-ROW('Attendance Report Form'!$C$16)+1),
        ROW(A158)
      ),
    0),
  "P")
)</f>
        <v/>
      </c>
      <c r="F378" s="312" t="str" cm="1">
        <f t="array" ref="F378">IF(A378="","",
  COUNTIF(
    INDEX('Attendance Report Form'!$E$16:$AI$287,
      SMALL(
        IF(ISNUMBER(SEARCH("C",'Attendance Report Form'!$C$16:$C$287)),
           ROW('Attendance Report Form'!$C$16:$C$287)-ROW('Attendance Report Form'!$C$16)+1),
        ROW(A158)
      ),
    0),
  "FP")
)</f>
        <v/>
      </c>
      <c r="G378" s="312" t="str" cm="1">
        <f t="array" ref="G378">IF(A378="","",
  COUNTIF(
    INDEX('Attendance Report Form'!$E$16:$AI$287,
      SMALL(
        IF(ISNUMBER(SEARCH("C",'Attendance Report Form'!$C$16:$C$287)),
           ROW('Attendance Report Form'!$C$16:$C$287)-ROW('Attendance Report Form'!$C$16)+1),
        ROW(A158)
      ),
    0),
  "SI")
)</f>
        <v/>
      </c>
      <c r="H378" s="312" t="str" cm="1">
        <f t="array" ref="H378">IF(A378="","",
  COUNTIF(
    INDEX('Attendance Report Form'!$E$16:$AI$287,
      SMALL(
        IF(ISNUMBER(SEARCH("C",'Attendance Report Form'!$C$16:$C$287)),
           ROW('Attendance Report Form'!$C$16:$C$287)-ROW('Attendance Report Form'!$C$16)+1),
        ROW(A158)
      ),
    0),
  "N")
)</f>
        <v/>
      </c>
      <c r="I378" s="309"/>
      <c r="J378" s="298"/>
      <c r="K378" s="299"/>
      <c r="L378" s="299"/>
      <c r="M378" s="299"/>
      <c r="N378" s="299"/>
      <c r="O378" s="300"/>
      <c r="P378" s="301"/>
      <c r="Q378" s="302"/>
      <c r="R378" s="300"/>
      <c r="S378" s="303"/>
    </row>
    <row r="379" spans="1:19" ht="33" customHeight="1" x14ac:dyDescent="0.3">
      <c r="A379" s="312" t="str" cm="1">
        <f t="array" ref="A379">IFERROR(INDEX('Attendance Report Form'!$B$16:$B$287,SMALL(IF(ISNUMBER(SEARCH("C",'Attendance Report Form'!$C$16:$C$287)),ROW('Attendance Report Form'!$B$16:$B$287)-ROW('Attendance Report Form'!$B$16)+1),ROW(A159))),"")</f>
        <v/>
      </c>
      <c r="B379" s="313"/>
      <c r="C379" s="312" t="str" cm="1">
        <f t="array" ref="C379">IFERROR(
  INDEX('Attendance Report Form'!$D$16:$D$287,
    SMALL(
      IF(ISNUMBER(SEARCH("C",'Attendance Report Form'!$C$16:$C$287)),
         ROW('Attendance Report Form'!$C$16:$C$287)-ROW('Attendance Report Form'!$C$16)+1),
      ROW(A159)
    )
  ),
"")</f>
        <v/>
      </c>
      <c r="D379" s="312" t="str" cm="1">
        <f t="array" ref="D379">IF(A379="","",
  COUNTIF(
    INDEX('Attendance Report Form'!$E$16:$AI$287,
      SMALL(
        IF(ISNUMBER(SEARCH("C",'Attendance Report Form'!$C$16:$C$287)),
           ROW('Attendance Report Form'!$C$16:$C$287)-ROW('Attendance Report Form'!$C$16)+1),
        ROW(A159)
      ),
    0),
  "F")
)</f>
        <v/>
      </c>
      <c r="E379" s="312" t="str" cm="1">
        <f t="array" ref="E379">IF(A379="","",
  COUNTIF(
    INDEX('Attendance Report Form'!$E$16:$AI$287,
      SMALL(
        IF(ISNUMBER(SEARCH("C",'Attendance Report Form'!$C$16:$C$287)),
           ROW('Attendance Report Form'!$C$16:$C$287)-ROW('Attendance Report Form'!$C$16)+1),
        ROW(A159)
      ),
    0),
  "P")
)</f>
        <v/>
      </c>
      <c r="F379" s="312" t="str" cm="1">
        <f t="array" ref="F379">IF(A379="","",
  COUNTIF(
    INDEX('Attendance Report Form'!$E$16:$AI$287,
      SMALL(
        IF(ISNUMBER(SEARCH("C",'Attendance Report Form'!$C$16:$C$287)),
           ROW('Attendance Report Form'!$C$16:$C$287)-ROW('Attendance Report Form'!$C$16)+1),
        ROW(A159)
      ),
    0),
  "FP")
)</f>
        <v/>
      </c>
      <c r="G379" s="312" t="str" cm="1">
        <f t="array" ref="G379">IF(A379="","",
  COUNTIF(
    INDEX('Attendance Report Form'!$E$16:$AI$287,
      SMALL(
        IF(ISNUMBER(SEARCH("C",'Attendance Report Form'!$C$16:$C$287)),
           ROW('Attendance Report Form'!$C$16:$C$287)-ROW('Attendance Report Form'!$C$16)+1),
        ROW(A159)
      ),
    0),
  "SI")
)</f>
        <v/>
      </c>
      <c r="H379" s="312" t="str" cm="1">
        <f t="array" ref="H379">IF(A379="","",
  COUNTIF(
    INDEX('Attendance Report Form'!$E$16:$AI$287,
      SMALL(
        IF(ISNUMBER(SEARCH("C",'Attendance Report Form'!$C$16:$C$287)),
           ROW('Attendance Report Form'!$C$16:$C$287)-ROW('Attendance Report Form'!$C$16)+1),
        ROW(A159)
      ),
    0),
  "N")
)</f>
        <v/>
      </c>
      <c r="I379" s="309"/>
      <c r="J379" s="298"/>
      <c r="K379" s="299"/>
      <c r="L379" s="299"/>
      <c r="M379" s="299"/>
      <c r="N379" s="299"/>
      <c r="O379" s="300"/>
      <c r="P379" s="301"/>
      <c r="Q379" s="302"/>
      <c r="R379" s="300"/>
      <c r="S379" s="303"/>
    </row>
    <row r="380" spans="1:19" ht="33" customHeight="1" x14ac:dyDescent="0.3">
      <c r="A380" s="312" t="str" cm="1">
        <f t="array" ref="A380">IFERROR(INDEX('Attendance Report Form'!$B$16:$B$287,SMALL(IF(ISNUMBER(SEARCH("C",'Attendance Report Form'!$C$16:$C$287)),ROW('Attendance Report Form'!$B$16:$B$287)-ROW('Attendance Report Form'!$B$16)+1),ROW(A160))),"")</f>
        <v/>
      </c>
      <c r="B380" s="313"/>
      <c r="C380" s="312" t="str" cm="1">
        <f t="array" ref="C380">IFERROR(
  INDEX('Attendance Report Form'!$D$16:$D$287,
    SMALL(
      IF(ISNUMBER(SEARCH("C",'Attendance Report Form'!$C$16:$C$287)),
         ROW('Attendance Report Form'!$C$16:$C$287)-ROW('Attendance Report Form'!$C$16)+1),
      ROW(A160)
    )
  ),
"")</f>
        <v/>
      </c>
      <c r="D380" s="312" t="str" cm="1">
        <f t="array" ref="D380">IF(A380="","",
  COUNTIF(
    INDEX('Attendance Report Form'!$E$16:$AI$287,
      SMALL(
        IF(ISNUMBER(SEARCH("C",'Attendance Report Form'!$C$16:$C$287)),
           ROW('Attendance Report Form'!$C$16:$C$287)-ROW('Attendance Report Form'!$C$16)+1),
        ROW(A160)
      ),
    0),
  "F")
)</f>
        <v/>
      </c>
      <c r="E380" s="312" t="str" cm="1">
        <f t="array" ref="E380">IF(A380="","",
  COUNTIF(
    INDEX('Attendance Report Form'!$E$16:$AI$287,
      SMALL(
        IF(ISNUMBER(SEARCH("C",'Attendance Report Form'!$C$16:$C$287)),
           ROW('Attendance Report Form'!$C$16:$C$287)-ROW('Attendance Report Form'!$C$16)+1),
        ROW(A160)
      ),
    0),
  "P")
)</f>
        <v/>
      </c>
      <c r="F380" s="312" t="str" cm="1">
        <f t="array" ref="F380">IF(A380="","",
  COUNTIF(
    INDEX('Attendance Report Form'!$E$16:$AI$287,
      SMALL(
        IF(ISNUMBER(SEARCH("C",'Attendance Report Form'!$C$16:$C$287)),
           ROW('Attendance Report Form'!$C$16:$C$287)-ROW('Attendance Report Form'!$C$16)+1),
        ROW(A160)
      ),
    0),
  "FP")
)</f>
        <v/>
      </c>
      <c r="G380" s="312" t="str" cm="1">
        <f t="array" ref="G380">IF(A380="","",
  COUNTIF(
    INDEX('Attendance Report Form'!$E$16:$AI$287,
      SMALL(
        IF(ISNUMBER(SEARCH("C",'Attendance Report Form'!$C$16:$C$287)),
           ROW('Attendance Report Form'!$C$16:$C$287)-ROW('Attendance Report Form'!$C$16)+1),
        ROW(A160)
      ),
    0),
  "SI")
)</f>
        <v/>
      </c>
      <c r="H380" s="312" t="str" cm="1">
        <f t="array" ref="H380">IF(A380="","",
  COUNTIF(
    INDEX('Attendance Report Form'!$E$16:$AI$287,
      SMALL(
        IF(ISNUMBER(SEARCH("C",'Attendance Report Form'!$C$16:$C$287)),
           ROW('Attendance Report Form'!$C$16:$C$287)-ROW('Attendance Report Form'!$C$16)+1),
        ROW(A160)
      ),
    0),
  "N")
)</f>
        <v/>
      </c>
      <c r="I380" s="309"/>
      <c r="J380" s="298"/>
      <c r="K380" s="299"/>
      <c r="L380" s="299"/>
      <c r="M380" s="299"/>
      <c r="N380" s="299"/>
      <c r="O380" s="300"/>
      <c r="P380" s="301"/>
      <c r="Q380" s="302"/>
      <c r="R380" s="300"/>
      <c r="S380" s="303"/>
    </row>
    <row r="381" spans="1:19" ht="33" customHeight="1" x14ac:dyDescent="0.3">
      <c r="A381" s="312" t="str" cm="1">
        <f t="array" ref="A381">IFERROR(INDEX('Attendance Report Form'!$B$16:$B$287,SMALL(IF(ISNUMBER(SEARCH("C",'Attendance Report Form'!$C$16:$C$287)),ROW('Attendance Report Form'!$B$16:$B$287)-ROW('Attendance Report Form'!$B$16)+1),ROW(A161))),"")</f>
        <v/>
      </c>
      <c r="B381" s="313"/>
      <c r="C381" s="312" t="str" cm="1">
        <f t="array" ref="C381">IFERROR(
  INDEX('Attendance Report Form'!$D$16:$D$287,
    SMALL(
      IF(ISNUMBER(SEARCH("C",'Attendance Report Form'!$C$16:$C$287)),
         ROW('Attendance Report Form'!$C$16:$C$287)-ROW('Attendance Report Form'!$C$16)+1),
      ROW(A161)
    )
  ),
"")</f>
        <v/>
      </c>
      <c r="D381" s="312" t="str" cm="1">
        <f t="array" ref="D381">IF(A381="","",
  COUNTIF(
    INDEX('Attendance Report Form'!$E$16:$AI$287,
      SMALL(
        IF(ISNUMBER(SEARCH("C",'Attendance Report Form'!$C$16:$C$287)),
           ROW('Attendance Report Form'!$C$16:$C$287)-ROW('Attendance Report Form'!$C$16)+1),
        ROW(A161)
      ),
    0),
  "F")
)</f>
        <v/>
      </c>
      <c r="E381" s="312" t="str" cm="1">
        <f t="array" ref="E381">IF(A381="","",
  COUNTIF(
    INDEX('Attendance Report Form'!$E$16:$AI$287,
      SMALL(
        IF(ISNUMBER(SEARCH("C",'Attendance Report Form'!$C$16:$C$287)),
           ROW('Attendance Report Form'!$C$16:$C$287)-ROW('Attendance Report Form'!$C$16)+1),
        ROW(A161)
      ),
    0),
  "P")
)</f>
        <v/>
      </c>
      <c r="F381" s="312" t="str" cm="1">
        <f t="array" ref="F381">IF(A381="","",
  COUNTIF(
    INDEX('Attendance Report Form'!$E$16:$AI$287,
      SMALL(
        IF(ISNUMBER(SEARCH("C",'Attendance Report Form'!$C$16:$C$287)),
           ROW('Attendance Report Form'!$C$16:$C$287)-ROW('Attendance Report Form'!$C$16)+1),
        ROW(A161)
      ),
    0),
  "FP")
)</f>
        <v/>
      </c>
      <c r="G381" s="312" t="str" cm="1">
        <f t="array" ref="G381">IF(A381="","",
  COUNTIF(
    INDEX('Attendance Report Form'!$E$16:$AI$287,
      SMALL(
        IF(ISNUMBER(SEARCH("C",'Attendance Report Form'!$C$16:$C$287)),
           ROW('Attendance Report Form'!$C$16:$C$287)-ROW('Attendance Report Form'!$C$16)+1),
        ROW(A161)
      ),
    0),
  "SI")
)</f>
        <v/>
      </c>
      <c r="H381" s="312" t="str" cm="1">
        <f t="array" ref="H381">IF(A381="","",
  COUNTIF(
    INDEX('Attendance Report Form'!$E$16:$AI$287,
      SMALL(
        IF(ISNUMBER(SEARCH("C",'Attendance Report Form'!$C$16:$C$287)),
           ROW('Attendance Report Form'!$C$16:$C$287)-ROW('Attendance Report Form'!$C$16)+1),
        ROW(A161)
      ),
    0),
  "N")
)</f>
        <v/>
      </c>
      <c r="I381" s="309"/>
      <c r="J381" s="298"/>
      <c r="K381" s="299"/>
      <c r="L381" s="299"/>
      <c r="M381" s="299"/>
      <c r="N381" s="299"/>
      <c r="O381" s="300"/>
      <c r="P381" s="301"/>
      <c r="Q381" s="302"/>
      <c r="R381" s="300"/>
      <c r="S381" s="303"/>
    </row>
    <row r="382" spans="1:19" ht="33" customHeight="1" x14ac:dyDescent="0.3">
      <c r="A382" s="312" t="str" cm="1">
        <f t="array" ref="A382">IFERROR(INDEX('Attendance Report Form'!$B$16:$B$287,SMALL(IF(ISNUMBER(SEARCH("C",'Attendance Report Form'!$C$16:$C$287)),ROW('Attendance Report Form'!$B$16:$B$287)-ROW('Attendance Report Form'!$B$16)+1),ROW(A162))),"")</f>
        <v/>
      </c>
      <c r="B382" s="313"/>
      <c r="C382" s="312" t="str" cm="1">
        <f t="array" ref="C382">IFERROR(
  INDEX('Attendance Report Form'!$D$16:$D$287,
    SMALL(
      IF(ISNUMBER(SEARCH("C",'Attendance Report Form'!$C$16:$C$287)),
         ROW('Attendance Report Form'!$C$16:$C$287)-ROW('Attendance Report Form'!$C$16)+1),
      ROW(A162)
    )
  ),
"")</f>
        <v/>
      </c>
      <c r="D382" s="312" t="str" cm="1">
        <f t="array" ref="D382">IF(A382="","",
  COUNTIF(
    INDEX('Attendance Report Form'!$E$16:$AI$287,
      SMALL(
        IF(ISNUMBER(SEARCH("C",'Attendance Report Form'!$C$16:$C$287)),
           ROW('Attendance Report Form'!$C$16:$C$287)-ROW('Attendance Report Form'!$C$16)+1),
        ROW(A162)
      ),
    0),
  "F")
)</f>
        <v/>
      </c>
      <c r="E382" s="312" t="str" cm="1">
        <f t="array" ref="E382">IF(A382="","",
  COUNTIF(
    INDEX('Attendance Report Form'!$E$16:$AI$287,
      SMALL(
        IF(ISNUMBER(SEARCH("C",'Attendance Report Form'!$C$16:$C$287)),
           ROW('Attendance Report Form'!$C$16:$C$287)-ROW('Attendance Report Form'!$C$16)+1),
        ROW(A162)
      ),
    0),
  "P")
)</f>
        <v/>
      </c>
      <c r="F382" s="312" t="str" cm="1">
        <f t="array" ref="F382">IF(A382="","",
  COUNTIF(
    INDEX('Attendance Report Form'!$E$16:$AI$287,
      SMALL(
        IF(ISNUMBER(SEARCH("C",'Attendance Report Form'!$C$16:$C$287)),
           ROW('Attendance Report Form'!$C$16:$C$287)-ROW('Attendance Report Form'!$C$16)+1),
        ROW(A162)
      ),
    0),
  "FP")
)</f>
        <v/>
      </c>
      <c r="G382" s="312" t="str" cm="1">
        <f t="array" ref="G382">IF(A382="","",
  COUNTIF(
    INDEX('Attendance Report Form'!$E$16:$AI$287,
      SMALL(
        IF(ISNUMBER(SEARCH("C",'Attendance Report Form'!$C$16:$C$287)),
           ROW('Attendance Report Form'!$C$16:$C$287)-ROW('Attendance Report Form'!$C$16)+1),
        ROW(A162)
      ),
    0),
  "SI")
)</f>
        <v/>
      </c>
      <c r="H382" s="312" t="str" cm="1">
        <f t="array" ref="H382">IF(A382="","",
  COUNTIF(
    INDEX('Attendance Report Form'!$E$16:$AI$287,
      SMALL(
        IF(ISNUMBER(SEARCH("C",'Attendance Report Form'!$C$16:$C$287)),
           ROW('Attendance Report Form'!$C$16:$C$287)-ROW('Attendance Report Form'!$C$16)+1),
        ROW(A162)
      ),
    0),
  "N")
)</f>
        <v/>
      </c>
      <c r="I382" s="309"/>
      <c r="J382" s="298"/>
      <c r="K382" s="299"/>
      <c r="L382" s="299"/>
      <c r="M382" s="299"/>
      <c r="N382" s="299"/>
      <c r="O382" s="300"/>
      <c r="P382" s="301"/>
      <c r="Q382" s="302"/>
      <c r="R382" s="300"/>
      <c r="S382" s="303"/>
    </row>
    <row r="383" spans="1:19" ht="33" customHeight="1" x14ac:dyDescent="0.3">
      <c r="A383" s="312" t="str" cm="1">
        <f t="array" ref="A383">IFERROR(INDEX('Attendance Report Form'!$B$16:$B$287,SMALL(IF(ISNUMBER(SEARCH("C",'Attendance Report Form'!$C$16:$C$287)),ROW('Attendance Report Form'!$B$16:$B$287)-ROW('Attendance Report Form'!$B$16)+1),ROW(A163))),"")</f>
        <v/>
      </c>
      <c r="B383" s="313"/>
      <c r="C383" s="312" t="str" cm="1">
        <f t="array" ref="C383">IFERROR(
  INDEX('Attendance Report Form'!$D$16:$D$287,
    SMALL(
      IF(ISNUMBER(SEARCH("C",'Attendance Report Form'!$C$16:$C$287)),
         ROW('Attendance Report Form'!$C$16:$C$287)-ROW('Attendance Report Form'!$C$16)+1),
      ROW(A163)
    )
  ),
"")</f>
        <v/>
      </c>
      <c r="D383" s="312" t="str" cm="1">
        <f t="array" ref="D383">IF(A383="","",
  COUNTIF(
    INDEX('Attendance Report Form'!$E$16:$AI$287,
      SMALL(
        IF(ISNUMBER(SEARCH("C",'Attendance Report Form'!$C$16:$C$287)),
           ROW('Attendance Report Form'!$C$16:$C$287)-ROW('Attendance Report Form'!$C$16)+1),
        ROW(A163)
      ),
    0),
  "F")
)</f>
        <v/>
      </c>
      <c r="E383" s="312" t="str" cm="1">
        <f t="array" ref="E383">IF(A383="","",
  COUNTIF(
    INDEX('Attendance Report Form'!$E$16:$AI$287,
      SMALL(
        IF(ISNUMBER(SEARCH("C",'Attendance Report Form'!$C$16:$C$287)),
           ROW('Attendance Report Form'!$C$16:$C$287)-ROW('Attendance Report Form'!$C$16)+1),
        ROW(A163)
      ),
    0),
  "P")
)</f>
        <v/>
      </c>
      <c r="F383" s="312" t="str" cm="1">
        <f t="array" ref="F383">IF(A383="","",
  COUNTIF(
    INDEX('Attendance Report Form'!$E$16:$AI$287,
      SMALL(
        IF(ISNUMBER(SEARCH("C",'Attendance Report Form'!$C$16:$C$287)),
           ROW('Attendance Report Form'!$C$16:$C$287)-ROW('Attendance Report Form'!$C$16)+1),
        ROW(A163)
      ),
    0),
  "FP")
)</f>
        <v/>
      </c>
      <c r="G383" s="312" t="str" cm="1">
        <f t="array" ref="G383">IF(A383="","",
  COUNTIF(
    INDEX('Attendance Report Form'!$E$16:$AI$287,
      SMALL(
        IF(ISNUMBER(SEARCH("C",'Attendance Report Form'!$C$16:$C$287)),
           ROW('Attendance Report Form'!$C$16:$C$287)-ROW('Attendance Report Form'!$C$16)+1),
        ROW(A163)
      ),
    0),
  "SI")
)</f>
        <v/>
      </c>
      <c r="H383" s="312" t="str" cm="1">
        <f t="array" ref="H383">IF(A383="","",
  COUNTIF(
    INDEX('Attendance Report Form'!$E$16:$AI$287,
      SMALL(
        IF(ISNUMBER(SEARCH("C",'Attendance Report Form'!$C$16:$C$287)),
           ROW('Attendance Report Form'!$C$16:$C$287)-ROW('Attendance Report Form'!$C$16)+1),
        ROW(A163)
      ),
    0),
  "N")
)</f>
        <v/>
      </c>
      <c r="I383" s="309"/>
      <c r="J383" s="298"/>
      <c r="K383" s="299"/>
      <c r="L383" s="299"/>
      <c r="M383" s="299"/>
      <c r="N383" s="299"/>
      <c r="O383" s="300"/>
      <c r="P383" s="301"/>
      <c r="Q383" s="302"/>
      <c r="R383" s="300"/>
      <c r="S383" s="303"/>
    </row>
    <row r="384" spans="1:19" ht="33" customHeight="1" x14ac:dyDescent="0.3">
      <c r="A384" s="312" t="str" cm="1">
        <f t="array" ref="A384">IFERROR(INDEX('Attendance Report Form'!$B$16:$B$287,SMALL(IF(ISNUMBER(SEARCH("C",'Attendance Report Form'!$C$16:$C$287)),ROW('Attendance Report Form'!$B$16:$B$287)-ROW('Attendance Report Form'!$B$16)+1),ROW(A164))),"")</f>
        <v/>
      </c>
      <c r="B384" s="313"/>
      <c r="C384" s="312" t="str" cm="1">
        <f t="array" ref="C384">IFERROR(
  INDEX('Attendance Report Form'!$D$16:$D$287,
    SMALL(
      IF(ISNUMBER(SEARCH("C",'Attendance Report Form'!$C$16:$C$287)),
         ROW('Attendance Report Form'!$C$16:$C$287)-ROW('Attendance Report Form'!$C$16)+1),
      ROW(A164)
    )
  ),
"")</f>
        <v/>
      </c>
      <c r="D384" s="312" t="str" cm="1">
        <f t="array" ref="D384">IF(A384="","",
  COUNTIF(
    INDEX('Attendance Report Form'!$E$16:$AI$287,
      SMALL(
        IF(ISNUMBER(SEARCH("C",'Attendance Report Form'!$C$16:$C$287)),
           ROW('Attendance Report Form'!$C$16:$C$287)-ROW('Attendance Report Form'!$C$16)+1),
        ROW(A164)
      ),
    0),
  "F")
)</f>
        <v/>
      </c>
      <c r="E384" s="312" t="str" cm="1">
        <f t="array" ref="E384">IF(A384="","",
  COUNTIF(
    INDEX('Attendance Report Form'!$E$16:$AI$287,
      SMALL(
        IF(ISNUMBER(SEARCH("C",'Attendance Report Form'!$C$16:$C$287)),
           ROW('Attendance Report Form'!$C$16:$C$287)-ROW('Attendance Report Form'!$C$16)+1),
        ROW(A164)
      ),
    0),
  "P")
)</f>
        <v/>
      </c>
      <c r="F384" s="312" t="str" cm="1">
        <f t="array" ref="F384">IF(A384="","",
  COUNTIF(
    INDEX('Attendance Report Form'!$E$16:$AI$287,
      SMALL(
        IF(ISNUMBER(SEARCH("C",'Attendance Report Form'!$C$16:$C$287)),
           ROW('Attendance Report Form'!$C$16:$C$287)-ROW('Attendance Report Form'!$C$16)+1),
        ROW(A164)
      ),
    0),
  "FP")
)</f>
        <v/>
      </c>
      <c r="G384" s="312" t="str" cm="1">
        <f t="array" ref="G384">IF(A384="","",
  COUNTIF(
    INDEX('Attendance Report Form'!$E$16:$AI$287,
      SMALL(
        IF(ISNUMBER(SEARCH("C",'Attendance Report Form'!$C$16:$C$287)),
           ROW('Attendance Report Form'!$C$16:$C$287)-ROW('Attendance Report Form'!$C$16)+1),
        ROW(A164)
      ),
    0),
  "SI")
)</f>
        <v/>
      </c>
      <c r="H384" s="312" t="str" cm="1">
        <f t="array" ref="H384">IF(A384="","",
  COUNTIF(
    INDEX('Attendance Report Form'!$E$16:$AI$287,
      SMALL(
        IF(ISNUMBER(SEARCH("C",'Attendance Report Form'!$C$16:$C$287)),
           ROW('Attendance Report Form'!$C$16:$C$287)-ROW('Attendance Report Form'!$C$16)+1),
        ROW(A164)
      ),
    0),
  "N")
)</f>
        <v/>
      </c>
      <c r="I384" s="309"/>
      <c r="J384" s="298"/>
      <c r="K384" s="299"/>
      <c r="L384" s="299"/>
      <c r="M384" s="299"/>
      <c r="N384" s="299"/>
      <c r="O384" s="300"/>
      <c r="P384" s="301"/>
      <c r="Q384" s="302"/>
      <c r="R384" s="300"/>
      <c r="S384" s="303"/>
    </row>
    <row r="385" spans="1:35" ht="33" customHeight="1" thickBot="1" x14ac:dyDescent="0.35">
      <c r="A385" s="312" t="str" cm="1">
        <f t="array" ref="A385">IFERROR(INDEX('Attendance Report Form'!$B$16:$B$287,SMALL(IF(ISNUMBER(SEARCH("C",'Attendance Report Form'!$C$16:$C$287)),ROW('Attendance Report Form'!$B$16:$B$287)-ROW('Attendance Report Form'!$B$16)+1),ROW(A165))),"")</f>
        <v/>
      </c>
      <c r="B385" s="313"/>
      <c r="C385" s="312" t="str" cm="1">
        <f t="array" ref="C385">IFERROR(
  INDEX('Attendance Report Form'!$D$16:$D$287,
    SMALL(
      IF(ISNUMBER(SEARCH("C",'Attendance Report Form'!$C$16:$C$287)),
         ROW('Attendance Report Form'!$C$16:$C$287)-ROW('Attendance Report Form'!$C$16)+1),
      ROW(A165)
    )
  ),
"")</f>
        <v/>
      </c>
      <c r="D385" s="312" t="str" cm="1">
        <f t="array" ref="D385">IF(A385="","",
  COUNTIF(
    INDEX('Attendance Report Form'!$E$16:$AI$287,
      SMALL(
        IF(ISNUMBER(SEARCH("C",'Attendance Report Form'!$C$16:$C$287)),
           ROW('Attendance Report Form'!$C$16:$C$287)-ROW('Attendance Report Form'!$C$16)+1),
        ROW(A165)
      ),
    0),
  "F")
)</f>
        <v/>
      </c>
      <c r="E385" s="312" t="str" cm="1">
        <f t="array" ref="E385">IF(A385="","",
  COUNTIF(
    INDEX('Attendance Report Form'!$E$16:$AI$287,
      SMALL(
        IF(ISNUMBER(SEARCH("C",'Attendance Report Form'!$C$16:$C$287)),
           ROW('Attendance Report Form'!$C$16:$C$287)-ROW('Attendance Report Form'!$C$16)+1),
        ROW(A165)
      ),
    0),
  "P")
)</f>
        <v/>
      </c>
      <c r="F385" s="312" t="str" cm="1">
        <f t="array" ref="F385">IF(A385="","",
  COUNTIF(
    INDEX('Attendance Report Form'!$E$16:$AI$287,
      SMALL(
        IF(ISNUMBER(SEARCH("C",'Attendance Report Form'!$C$16:$C$287)),
           ROW('Attendance Report Form'!$C$16:$C$287)-ROW('Attendance Report Form'!$C$16)+1),
        ROW(A165)
      ),
    0),
  "FP")
)</f>
        <v/>
      </c>
      <c r="G385" s="312" t="str" cm="1">
        <f t="array" ref="G385">IF(A385="","",
  COUNTIF(
    INDEX('Attendance Report Form'!$E$16:$AI$287,
      SMALL(
        IF(ISNUMBER(SEARCH("C",'Attendance Report Form'!$C$16:$C$287)),
           ROW('Attendance Report Form'!$C$16:$C$287)-ROW('Attendance Report Form'!$C$16)+1),
        ROW(A165)
      ),
    0),
  "SI")
)</f>
        <v/>
      </c>
      <c r="H385" s="312" t="str" cm="1">
        <f t="array" ref="H385">IF(A385="","",
  COUNTIF(
    INDEX('Attendance Report Form'!$E$16:$AI$287,
      SMALL(
        IF(ISNUMBER(SEARCH("C",'Attendance Report Form'!$C$16:$C$287)),
           ROW('Attendance Report Form'!$C$16:$C$287)-ROW('Attendance Report Form'!$C$16)+1),
        ROW(A165)
      ),
    0),
  "N")
)</f>
        <v/>
      </c>
      <c r="I385" s="309"/>
      <c r="J385" s="304"/>
      <c r="K385" s="305"/>
      <c r="L385" s="305"/>
      <c r="M385" s="305"/>
      <c r="N385" s="305"/>
      <c r="O385" s="306"/>
      <c r="P385" s="307"/>
      <c r="Q385" s="308"/>
      <c r="R385" s="306"/>
      <c r="S385" s="303"/>
    </row>
    <row r="386" spans="1:35" ht="48" customHeight="1" x14ac:dyDescent="0.25">
      <c r="A386" s="594" t="s">
        <v>406</v>
      </c>
      <c r="B386" s="594"/>
      <c r="C386" s="594"/>
      <c r="D386" s="594"/>
      <c r="E386" s="594"/>
      <c r="F386" s="594"/>
      <c r="G386" s="594"/>
      <c r="H386" s="594"/>
      <c r="I386" s="594"/>
      <c r="J386" s="202"/>
      <c r="K386" s="202"/>
      <c r="L386" s="202"/>
      <c r="M386" s="203"/>
      <c r="N386" s="203"/>
      <c r="O386" s="196"/>
      <c r="P386" s="196"/>
      <c r="Q386" s="202"/>
    </row>
    <row r="387" spans="1:35" x14ac:dyDescent="0.25">
      <c r="A387" s="196"/>
      <c r="B387" s="196"/>
      <c r="C387" s="196"/>
      <c r="D387" s="196"/>
      <c r="E387" s="196"/>
      <c r="F387" s="196"/>
      <c r="G387" s="196"/>
      <c r="H387" s="196"/>
      <c r="I387" s="196"/>
      <c r="J387" s="196"/>
      <c r="K387" s="196"/>
      <c r="L387" s="196"/>
      <c r="M387" s="196"/>
      <c r="N387" s="196"/>
      <c r="O387" s="196"/>
      <c r="P387" s="196"/>
      <c r="Q387" s="196"/>
      <c r="V387" s="45"/>
      <c r="W387" s="45"/>
      <c r="X387" s="45"/>
    </row>
    <row r="388" spans="1:35" ht="20.25" customHeight="1" x14ac:dyDescent="0.25">
      <c r="A388" s="196" t="s">
        <v>415</v>
      </c>
      <c r="B388" s="196"/>
      <c r="C388" s="196"/>
      <c r="D388" s="196"/>
      <c r="F388" s="196" t="s">
        <v>416</v>
      </c>
      <c r="G388" s="196"/>
      <c r="H388" s="196"/>
      <c r="I388" s="196"/>
      <c r="J388" s="196"/>
      <c r="K388" s="196"/>
      <c r="L388" s="196"/>
      <c r="M388" s="196"/>
      <c r="N388" s="196" t="s">
        <v>410</v>
      </c>
      <c r="O388" s="196"/>
      <c r="P388" s="196"/>
      <c r="Q388" s="196"/>
    </row>
    <row r="389" spans="1:35" ht="18" customHeight="1" thickBot="1" x14ac:dyDescent="0.35">
      <c r="A389" s="207" t="s">
        <v>408</v>
      </c>
      <c r="B389" s="205"/>
      <c r="C389" s="205"/>
      <c r="D389" s="205"/>
      <c r="F389" s="207" t="s">
        <v>409</v>
      </c>
      <c r="G389" s="207"/>
      <c r="H389" s="205"/>
      <c r="I389" s="205"/>
      <c r="J389" s="205"/>
      <c r="K389" s="205"/>
      <c r="L389" s="205"/>
      <c r="M389" s="205"/>
      <c r="N389" s="207" t="s">
        <v>389</v>
      </c>
      <c r="O389" s="205"/>
      <c r="P389" s="196"/>
      <c r="Q389" s="196"/>
    </row>
    <row r="390" spans="1:35" ht="17.25" customHeight="1" x14ac:dyDescent="0.3">
      <c r="A390" s="386" t="s">
        <v>580</v>
      </c>
      <c r="B390" s="375"/>
      <c r="C390" s="375"/>
      <c r="D390" s="375"/>
      <c r="E390" s="347"/>
      <c r="F390" s="375"/>
      <c r="G390" s="375"/>
      <c r="H390" s="375"/>
      <c r="I390" s="375"/>
      <c r="J390" s="375"/>
      <c r="K390" s="375"/>
      <c r="L390" s="375"/>
      <c r="M390" s="375"/>
      <c r="N390" s="375"/>
      <c r="O390" s="375"/>
      <c r="P390" s="376"/>
      <c r="Q390" s="376"/>
      <c r="R390" s="347"/>
      <c r="S390" s="377"/>
    </row>
    <row r="391" spans="1:35" ht="17.25" customHeight="1" x14ac:dyDescent="0.3">
      <c r="A391" s="378"/>
      <c r="B391" s="373"/>
      <c r="C391" s="373"/>
      <c r="D391" s="373"/>
      <c r="E391" s="349"/>
      <c r="F391" s="373"/>
      <c r="G391" s="373"/>
      <c r="H391" s="373"/>
      <c r="I391" s="373"/>
      <c r="J391" s="373"/>
      <c r="K391" s="373"/>
      <c r="L391" s="373"/>
      <c r="M391" s="373"/>
      <c r="N391" s="373"/>
      <c r="O391" s="373"/>
      <c r="P391" s="374"/>
      <c r="Q391" s="374"/>
      <c r="R391" s="349"/>
      <c r="S391" s="379"/>
    </row>
    <row r="392" spans="1:35" ht="16.2" thickBot="1" x14ac:dyDescent="0.35">
      <c r="A392" s="380"/>
      <c r="B392" s="381"/>
      <c r="C392" s="381"/>
      <c r="D392" s="381"/>
      <c r="E392" s="382"/>
      <c r="F392" s="383"/>
      <c r="G392" s="383"/>
      <c r="H392" s="381"/>
      <c r="I392" s="381"/>
      <c r="J392" s="381"/>
      <c r="K392" s="381"/>
      <c r="L392" s="381"/>
      <c r="M392" s="381"/>
      <c r="N392" s="383"/>
      <c r="O392" s="381"/>
      <c r="P392" s="384"/>
      <c r="Q392" s="384"/>
      <c r="R392" s="382"/>
      <c r="S392" s="385"/>
    </row>
    <row r="395" spans="1:35" ht="20.399999999999999" x14ac:dyDescent="0.35">
      <c r="A395" s="591" t="s">
        <v>396</v>
      </c>
      <c r="B395" s="591"/>
      <c r="C395" s="591"/>
      <c r="D395" s="591"/>
      <c r="E395" s="591"/>
      <c r="F395" s="591"/>
      <c r="G395" s="591"/>
      <c r="H395" s="591"/>
      <c r="I395" s="591"/>
      <c r="J395" s="591"/>
      <c r="K395" s="591"/>
      <c r="L395" s="591"/>
      <c r="M395" s="591"/>
      <c r="N395" s="591"/>
      <c r="O395" s="591"/>
      <c r="P395" s="591"/>
      <c r="Q395" s="591"/>
      <c r="R395" s="591"/>
      <c r="S395" s="591"/>
      <c r="T395" s="195"/>
      <c r="U395" s="195"/>
      <c r="V395" s="195"/>
      <c r="W395" s="195"/>
      <c r="X395" s="193"/>
      <c r="Y395" s="193"/>
      <c r="Z395" s="193"/>
      <c r="AA395" s="193"/>
      <c r="AB395" s="193"/>
      <c r="AC395" s="193"/>
      <c r="AD395" s="193"/>
      <c r="AE395" s="193"/>
      <c r="AF395" s="193"/>
      <c r="AG395" s="193"/>
      <c r="AH395" s="193"/>
      <c r="AI395" s="193"/>
    </row>
    <row r="396" spans="1:35" ht="20.399999999999999" x14ac:dyDescent="0.35">
      <c r="A396" s="591" t="s">
        <v>425</v>
      </c>
      <c r="B396" s="591"/>
      <c r="C396" s="591"/>
      <c r="D396" s="591"/>
      <c r="E396" s="591"/>
      <c r="F396" s="591"/>
      <c r="G396" s="591"/>
      <c r="H396" s="591"/>
      <c r="I396" s="591"/>
      <c r="J396" s="591"/>
      <c r="K396" s="591"/>
      <c r="L396" s="591"/>
      <c r="M396" s="591"/>
      <c r="N396" s="591"/>
      <c r="O396" s="591"/>
      <c r="P396" s="591"/>
      <c r="Q396" s="591"/>
      <c r="R396" s="591"/>
      <c r="S396" s="591"/>
      <c r="T396" s="195"/>
      <c r="U396" s="195"/>
      <c r="V396" s="195"/>
      <c r="W396" s="195"/>
      <c r="X396" s="193"/>
      <c r="Y396" s="193"/>
      <c r="Z396" s="193"/>
      <c r="AA396" s="193"/>
      <c r="AB396" s="193"/>
      <c r="AC396" s="193"/>
      <c r="AD396" s="193"/>
      <c r="AE396" s="193"/>
      <c r="AF396" s="193"/>
      <c r="AG396" s="193"/>
      <c r="AH396" s="193"/>
      <c r="AI396" s="193"/>
    </row>
    <row r="397" spans="1:35" ht="20.399999999999999" x14ac:dyDescent="0.35">
      <c r="A397" s="591" t="s">
        <v>397</v>
      </c>
      <c r="B397" s="591"/>
      <c r="C397" s="591"/>
      <c r="D397" s="591"/>
      <c r="E397" s="591"/>
      <c r="F397" s="591"/>
      <c r="G397" s="591"/>
      <c r="H397" s="591"/>
      <c r="I397" s="591"/>
      <c r="J397" s="591"/>
      <c r="K397" s="591"/>
      <c r="L397" s="591"/>
      <c r="M397" s="591"/>
      <c r="N397" s="591"/>
      <c r="O397" s="591"/>
      <c r="P397" s="591"/>
      <c r="Q397" s="591"/>
      <c r="R397" s="591"/>
      <c r="S397" s="591"/>
      <c r="T397" s="195"/>
      <c r="U397" s="195"/>
      <c r="V397" s="195"/>
      <c r="W397" s="195"/>
      <c r="X397" s="193"/>
      <c r="Y397" s="193"/>
      <c r="Z397" s="193"/>
      <c r="AA397" s="193"/>
      <c r="AB397" s="193"/>
      <c r="AC397" s="193"/>
      <c r="AD397" s="193"/>
      <c r="AE397" s="193"/>
      <c r="AF397" s="193"/>
      <c r="AG397" s="193"/>
      <c r="AH397" s="193"/>
      <c r="AI397" s="193"/>
    </row>
    <row r="398" spans="1:35" ht="21" x14ac:dyDescent="0.4">
      <c r="A398" s="204"/>
      <c r="B398" s="204"/>
      <c r="C398" s="204"/>
      <c r="D398" s="204"/>
      <c r="E398" s="204"/>
      <c r="F398" s="204"/>
      <c r="G398" s="204"/>
      <c r="H398" s="204"/>
      <c r="I398" s="204"/>
      <c r="J398" s="196"/>
      <c r="K398" s="196"/>
      <c r="L398" s="196"/>
      <c r="M398" s="196"/>
      <c r="N398" s="196"/>
      <c r="O398" s="196"/>
      <c r="P398" s="196"/>
      <c r="Q398" s="196"/>
      <c r="R398" s="196"/>
      <c r="S398" s="196"/>
    </row>
    <row r="399" spans="1:35" ht="20.399999999999999" x14ac:dyDescent="0.35">
      <c r="A399" s="591" t="s">
        <v>398</v>
      </c>
      <c r="B399" s="591"/>
      <c r="C399" s="591"/>
      <c r="D399" s="591"/>
      <c r="E399" s="591"/>
      <c r="F399" s="591"/>
      <c r="G399" s="591"/>
      <c r="H399" s="591"/>
      <c r="I399" s="591"/>
      <c r="J399" s="591"/>
      <c r="K399" s="591"/>
      <c r="L399" s="591"/>
      <c r="M399" s="591"/>
      <c r="N399" s="591"/>
      <c r="O399" s="591"/>
      <c r="P399" s="591"/>
      <c r="Q399" s="591"/>
      <c r="R399" s="591"/>
      <c r="S399" s="591"/>
      <c r="T399" s="195"/>
      <c r="U399" s="195"/>
      <c r="V399" s="195"/>
      <c r="W399" s="195"/>
      <c r="X399" s="193"/>
      <c r="Y399" s="193"/>
      <c r="Z399" s="193"/>
      <c r="AA399" s="193"/>
      <c r="AB399" s="193"/>
      <c r="AC399" s="193"/>
      <c r="AD399" s="193"/>
      <c r="AE399" s="193"/>
      <c r="AF399" s="193"/>
      <c r="AG399" s="193"/>
      <c r="AH399" s="193"/>
      <c r="AI399" s="193"/>
    </row>
    <row r="400" spans="1:35" ht="12" customHeight="1" x14ac:dyDescent="0.35">
      <c r="A400" s="206"/>
      <c r="B400" s="206"/>
      <c r="C400" s="206"/>
      <c r="D400" s="206"/>
      <c r="E400" s="206"/>
      <c r="F400" s="206"/>
      <c r="G400" s="206"/>
      <c r="H400" s="206"/>
      <c r="I400" s="206"/>
      <c r="J400" s="206"/>
      <c r="K400" s="206"/>
      <c r="L400" s="206"/>
      <c r="M400" s="206"/>
      <c r="N400" s="206"/>
      <c r="O400" s="206"/>
      <c r="P400" s="206"/>
      <c r="Q400" s="206"/>
      <c r="R400" s="206"/>
      <c r="S400" s="206"/>
      <c r="T400" s="195"/>
      <c r="U400" s="195"/>
      <c r="V400" s="195"/>
      <c r="W400" s="195"/>
      <c r="X400" s="193"/>
      <c r="Y400" s="193"/>
      <c r="Z400" s="193"/>
      <c r="AA400" s="193"/>
      <c r="AB400" s="193"/>
      <c r="AC400" s="193"/>
      <c r="AD400" s="193"/>
      <c r="AE400" s="193"/>
      <c r="AF400" s="193"/>
      <c r="AG400" s="193"/>
      <c r="AH400" s="193"/>
      <c r="AI400" s="193"/>
    </row>
    <row r="401" spans="1:20" ht="15.6" x14ac:dyDescent="0.3">
      <c r="A401" s="205" t="s">
        <v>426</v>
      </c>
      <c r="B401" s="205"/>
      <c r="C401" s="205"/>
      <c r="D401" s="592">
        <f>'Attendance Report Form'!$AD$10</f>
        <v>46023</v>
      </c>
      <c r="E401" s="592"/>
      <c r="F401" s="592"/>
      <c r="G401" s="592"/>
      <c r="H401" s="592"/>
      <c r="I401" s="592"/>
      <c r="J401" s="196"/>
      <c r="K401" s="196"/>
      <c r="L401" s="196"/>
      <c r="M401" s="196"/>
      <c r="N401" s="196"/>
      <c r="O401" s="593" t="s">
        <v>553</v>
      </c>
      <c r="P401" s="593"/>
      <c r="Q401" s="205">
        <f>'Attendance Report Form'!$AD$9</f>
        <v>0</v>
      </c>
      <c r="R401" s="205"/>
      <c r="S401" s="205"/>
    </row>
    <row r="402" spans="1:20" ht="15.6" x14ac:dyDescent="0.3">
      <c r="J402" s="205"/>
      <c r="K402" s="205"/>
      <c r="O402" s="593" t="s">
        <v>510</v>
      </c>
      <c r="P402" s="593"/>
      <c r="Q402" s="205">
        <f>'Attendance Report Form'!$AI$9</f>
        <v>0</v>
      </c>
    </row>
    <row r="403" spans="1:20" ht="15.6" x14ac:dyDescent="0.3">
      <c r="A403" s="205" t="s">
        <v>428</v>
      </c>
      <c r="B403" s="205">
        <f>'Attendance Report Form'!$C$9</f>
        <v>0</v>
      </c>
      <c r="C403" s="205"/>
      <c r="D403" s="205"/>
      <c r="E403" s="205"/>
      <c r="F403" s="205"/>
      <c r="G403" s="205"/>
      <c r="H403" s="205"/>
      <c r="I403" s="205"/>
      <c r="J403" s="205"/>
      <c r="K403" s="205"/>
      <c r="L403" s="205"/>
      <c r="M403" s="205"/>
      <c r="N403" s="205"/>
      <c r="O403" s="205"/>
      <c r="P403" s="205"/>
      <c r="Q403" s="197"/>
      <c r="R403" s="197"/>
      <c r="S403" s="197"/>
      <c r="T403" s="194"/>
    </row>
    <row r="404" spans="1:20" ht="16.2" thickBot="1" x14ac:dyDescent="0.35">
      <c r="A404" s="205" t="s">
        <v>427</v>
      </c>
      <c r="B404" s="205">
        <f>IF('Attendance Report Form'!$AD$11 &lt;&gt; "", 'Attendance Report Form'!$AD$11, "")</f>
        <v>0</v>
      </c>
      <c r="C404" s="205"/>
      <c r="D404" s="205"/>
      <c r="E404" s="205"/>
      <c r="F404" s="205"/>
      <c r="G404" s="205"/>
      <c r="H404" s="205"/>
      <c r="I404" s="205"/>
      <c r="J404" s="205"/>
      <c r="K404" s="205"/>
      <c r="L404" s="205"/>
      <c r="M404" s="205"/>
      <c r="N404" s="205"/>
      <c r="O404" s="205"/>
      <c r="P404" s="205"/>
      <c r="Q404" s="197"/>
      <c r="R404" s="197"/>
      <c r="S404" s="197"/>
      <c r="T404" s="194"/>
    </row>
    <row r="405" spans="1:20" ht="16.2" thickBot="1" x14ac:dyDescent="0.35">
      <c r="A405" s="196"/>
      <c r="B405" s="196"/>
      <c r="C405" s="196"/>
      <c r="D405" s="196"/>
      <c r="E405" s="196"/>
      <c r="F405" s="196"/>
      <c r="G405" s="196"/>
      <c r="H405" s="196"/>
      <c r="I405" s="196"/>
      <c r="J405" s="588" t="s">
        <v>407</v>
      </c>
      <c r="K405" s="589"/>
      <c r="L405" s="589"/>
      <c r="M405" s="589"/>
      <c r="N405" s="589"/>
      <c r="O405" s="589"/>
      <c r="P405" s="589"/>
      <c r="Q405" s="589"/>
      <c r="R405" s="589"/>
      <c r="S405" s="590"/>
    </row>
    <row r="406" spans="1:20" ht="31.2" x14ac:dyDescent="0.3">
      <c r="A406" s="198" t="s">
        <v>400</v>
      </c>
      <c r="B406" s="294" t="s">
        <v>399</v>
      </c>
      <c r="C406" s="198" t="s">
        <v>579</v>
      </c>
      <c r="D406" s="198" t="s">
        <v>2</v>
      </c>
      <c r="E406" s="198" t="s">
        <v>145</v>
      </c>
      <c r="F406" s="198" t="s">
        <v>453</v>
      </c>
      <c r="G406" s="198" t="s">
        <v>418</v>
      </c>
      <c r="H406" s="198" t="s">
        <v>152</v>
      </c>
      <c r="I406" s="284" t="s">
        <v>401</v>
      </c>
      <c r="J406" s="199" t="s">
        <v>412</v>
      </c>
      <c r="K406" s="200" t="s">
        <v>413</v>
      </c>
      <c r="L406" s="201" t="s">
        <v>414</v>
      </c>
      <c r="M406" s="200" t="s">
        <v>402</v>
      </c>
      <c r="N406" s="201" t="s">
        <v>403</v>
      </c>
      <c r="O406" s="208" t="s">
        <v>417</v>
      </c>
      <c r="P406" s="209" t="s">
        <v>404</v>
      </c>
      <c r="Q406" s="295" t="s">
        <v>411</v>
      </c>
      <c r="R406" s="208" t="s">
        <v>405</v>
      </c>
      <c r="S406" s="209" t="s">
        <v>368</v>
      </c>
    </row>
    <row r="407" spans="1:20" ht="33" customHeight="1" x14ac:dyDescent="0.3">
      <c r="A407" s="312" t="str" cm="1">
        <f t="array" ref="A407">IFERROR(INDEX('Attendance Report Form'!$B$16:$B$287,SMALL(IF(ISNUMBER(SEARCH("C",'Attendance Report Form'!$C$16:$C$287)),ROW('Attendance Report Form'!$B$16:$B$287)-ROW('Attendance Report Form'!$B$16)+1),ROW(A166))),"")</f>
        <v/>
      </c>
      <c r="B407" s="313"/>
      <c r="C407" s="312" t="str" cm="1">
        <f t="array" ref="C407">IFERROR(
  INDEX('Attendance Report Form'!$D$16:$D$287,
    SMALL(
      IF(ISNUMBER(SEARCH("C",'Attendance Report Form'!$C$16:$C$287)),
         ROW('Attendance Report Form'!$C$16:$C$287)-ROW('Attendance Report Form'!$C$16)+1),
      ROW(A166)
    )
  ),
"")</f>
        <v/>
      </c>
      <c r="D407" s="312" t="str" cm="1">
        <f t="array" ref="D407">IF(A407="","",
  COUNTIF(
    INDEX('Attendance Report Form'!$E$16:$AI$287,
      SMALL(
        IF(ISNUMBER(SEARCH("C",'Attendance Report Form'!$C$16:$C$287)),
           ROW('Attendance Report Form'!$C$16:$C$287)-ROW('Attendance Report Form'!$C$16)+1),
        ROW(A166)
      ),
    0),
  "F")
)</f>
        <v/>
      </c>
      <c r="E407" s="312" t="str" cm="1">
        <f t="array" ref="E407">IF(A407="","",
  COUNTIF(
    INDEX('Attendance Report Form'!$E$16:$AI$287,
      SMALL(
        IF(ISNUMBER(SEARCH("C",'Attendance Report Form'!$C$16:$C$287)),
           ROW('Attendance Report Form'!$C$16:$C$287)-ROW('Attendance Report Form'!$C$16)+1),
        ROW(A166)
      ),
    0),
  "P")
)</f>
        <v/>
      </c>
      <c r="F407" s="312" t="str" cm="1">
        <f t="array" ref="F407">IF(A407="","",
  COUNTIF(
    INDEX('Attendance Report Form'!$E$16:$AI$287,
      SMALL(
        IF(ISNUMBER(SEARCH("C",'Attendance Report Form'!$C$16:$C$287)),
           ROW('Attendance Report Form'!$C$16:$C$287)-ROW('Attendance Report Form'!$C$16)+1),
        ROW(A166)
      ),
    0),
  "FP")
)</f>
        <v/>
      </c>
      <c r="G407" s="312" t="str" cm="1">
        <f t="array" ref="G407">IF(A407="","",
  COUNTIF(
    INDEX('Attendance Report Form'!$E$16:$AI$287,
      SMALL(
        IF(ISNUMBER(SEARCH("C",'Attendance Report Form'!$C$16:$C$287)),
           ROW('Attendance Report Form'!$C$16:$C$287)-ROW('Attendance Report Form'!$C$16)+1),
        ROW(A166)
      ),
    0),
  "SI")
)</f>
        <v/>
      </c>
      <c r="H407" s="312" t="str" cm="1">
        <f t="array" ref="H407">IF(A407="","",
  COUNTIF(
    INDEX('Attendance Report Form'!$E$16:$AI$287,
      SMALL(
        IF(ISNUMBER(SEARCH("C",'Attendance Report Form'!$C$16:$C$287)),
           ROW('Attendance Report Form'!$C$16:$C$287)-ROW('Attendance Report Form'!$C$16)+1),
        ROW(A166)
      ),
    0),
  "N")
)</f>
        <v/>
      </c>
      <c r="I407" s="309"/>
      <c r="J407" s="298"/>
      <c r="K407" s="299"/>
      <c r="L407" s="299"/>
      <c r="M407" s="299"/>
      <c r="N407" s="299"/>
      <c r="O407" s="300"/>
      <c r="P407" s="301"/>
      <c r="Q407" s="302"/>
      <c r="R407" s="300"/>
      <c r="S407" s="303"/>
    </row>
    <row r="408" spans="1:20" ht="33" customHeight="1" x14ac:dyDescent="0.3">
      <c r="A408" s="312" t="str" cm="1">
        <f t="array" ref="A408">IFERROR(INDEX('Attendance Report Form'!$B$16:$B$287,SMALL(IF(ISNUMBER(SEARCH("C",'Attendance Report Form'!$C$16:$C$287)),ROW('Attendance Report Form'!$B$16:$B$287)-ROW('Attendance Report Form'!$B$16)+1),ROW(A167))),"")</f>
        <v/>
      </c>
      <c r="B408" s="313"/>
      <c r="C408" s="312" t="str" cm="1">
        <f t="array" ref="C408">IFERROR(
  INDEX('Attendance Report Form'!$D$16:$D$287,
    SMALL(
      IF(ISNUMBER(SEARCH("C",'Attendance Report Form'!$C$16:$C$287)),
         ROW('Attendance Report Form'!$C$16:$C$287)-ROW('Attendance Report Form'!$C$16)+1),
      ROW(A167)
    )
  ),
"")</f>
        <v/>
      </c>
      <c r="D408" s="312" t="str" cm="1">
        <f t="array" ref="D408">IF(A408="","",
  COUNTIF(
    INDEX('Attendance Report Form'!$E$16:$AI$287,
      SMALL(
        IF(ISNUMBER(SEARCH("C",'Attendance Report Form'!$C$16:$C$287)),
           ROW('Attendance Report Form'!$C$16:$C$287)-ROW('Attendance Report Form'!$C$16)+1),
        ROW(A167)
      ),
    0),
  "F")
)</f>
        <v/>
      </c>
      <c r="E408" s="312" t="str" cm="1">
        <f t="array" ref="E408">IF(A408="","",
  COUNTIF(
    INDEX('Attendance Report Form'!$E$16:$AI$287,
      SMALL(
        IF(ISNUMBER(SEARCH("C",'Attendance Report Form'!$C$16:$C$287)),
           ROW('Attendance Report Form'!$C$16:$C$287)-ROW('Attendance Report Form'!$C$16)+1),
        ROW(A167)
      ),
    0),
  "P")
)</f>
        <v/>
      </c>
      <c r="F408" s="312" t="str" cm="1">
        <f t="array" ref="F408">IF(A408="","",
  COUNTIF(
    INDEX('Attendance Report Form'!$E$16:$AI$287,
      SMALL(
        IF(ISNUMBER(SEARCH("C",'Attendance Report Form'!$C$16:$C$287)),
           ROW('Attendance Report Form'!$C$16:$C$287)-ROW('Attendance Report Form'!$C$16)+1),
        ROW(A167)
      ),
    0),
  "FP")
)</f>
        <v/>
      </c>
      <c r="G408" s="312" t="str" cm="1">
        <f t="array" ref="G408">IF(A408="","",
  COUNTIF(
    INDEX('Attendance Report Form'!$E$16:$AI$287,
      SMALL(
        IF(ISNUMBER(SEARCH("C",'Attendance Report Form'!$C$16:$C$287)),
           ROW('Attendance Report Form'!$C$16:$C$287)-ROW('Attendance Report Form'!$C$16)+1),
        ROW(A167)
      ),
    0),
  "SI")
)</f>
        <v/>
      </c>
      <c r="H408" s="312" t="str" cm="1">
        <f t="array" ref="H408">IF(A408="","",
  COUNTIF(
    INDEX('Attendance Report Form'!$E$16:$AI$287,
      SMALL(
        IF(ISNUMBER(SEARCH("C",'Attendance Report Form'!$C$16:$C$287)),
           ROW('Attendance Report Form'!$C$16:$C$287)-ROW('Attendance Report Form'!$C$16)+1),
        ROW(A167)
      ),
    0),
  "N")
)</f>
        <v/>
      </c>
      <c r="I408" s="309"/>
      <c r="J408" s="298"/>
      <c r="K408" s="299"/>
      <c r="L408" s="299"/>
      <c r="M408" s="299"/>
      <c r="N408" s="299"/>
      <c r="O408" s="300"/>
      <c r="P408" s="301"/>
      <c r="Q408" s="302"/>
      <c r="R408" s="300"/>
      <c r="S408" s="303"/>
    </row>
    <row r="409" spans="1:20" ht="33" customHeight="1" x14ac:dyDescent="0.3">
      <c r="A409" s="312" t="str" cm="1">
        <f t="array" ref="A409">IFERROR(INDEX('Attendance Report Form'!$B$16:$B$287,SMALL(IF(ISNUMBER(SEARCH("C",'Attendance Report Form'!$C$16:$C$287)),ROW('Attendance Report Form'!$B$16:$B$287)-ROW('Attendance Report Form'!$B$16)+1),ROW(A168))),"")</f>
        <v/>
      </c>
      <c r="B409" s="313"/>
      <c r="C409" s="312" t="str" cm="1">
        <f t="array" ref="C409">IFERROR(
  INDEX('Attendance Report Form'!$D$16:$D$287,
    SMALL(
      IF(ISNUMBER(SEARCH("C",'Attendance Report Form'!$C$16:$C$287)),
         ROW('Attendance Report Form'!$C$16:$C$287)-ROW('Attendance Report Form'!$C$16)+1),
      ROW(A168)
    )
  ),
"")</f>
        <v/>
      </c>
      <c r="D409" s="312" t="str" cm="1">
        <f t="array" ref="D409">IF(A409="","",
  COUNTIF(
    INDEX('Attendance Report Form'!$E$16:$AI$287,
      SMALL(
        IF(ISNUMBER(SEARCH("C",'Attendance Report Form'!$C$16:$C$287)),
           ROW('Attendance Report Form'!$C$16:$C$287)-ROW('Attendance Report Form'!$C$16)+1),
        ROW(A168)
      ),
    0),
  "F")
)</f>
        <v/>
      </c>
      <c r="E409" s="312" t="str" cm="1">
        <f t="array" ref="E409">IF(A409="","",
  COUNTIF(
    INDEX('Attendance Report Form'!$E$16:$AI$287,
      SMALL(
        IF(ISNUMBER(SEARCH("C",'Attendance Report Form'!$C$16:$C$287)),
           ROW('Attendance Report Form'!$C$16:$C$287)-ROW('Attendance Report Form'!$C$16)+1),
        ROW(A168)
      ),
    0),
  "P")
)</f>
        <v/>
      </c>
      <c r="F409" s="312" t="str" cm="1">
        <f t="array" ref="F409">IF(A409="","",
  COUNTIF(
    INDEX('Attendance Report Form'!$E$16:$AI$287,
      SMALL(
        IF(ISNUMBER(SEARCH("C",'Attendance Report Form'!$C$16:$C$287)),
           ROW('Attendance Report Form'!$C$16:$C$287)-ROW('Attendance Report Form'!$C$16)+1),
        ROW(A168)
      ),
    0),
  "FP")
)</f>
        <v/>
      </c>
      <c r="G409" s="312" t="str" cm="1">
        <f t="array" ref="G409">IF(A409="","",
  COUNTIF(
    INDEX('Attendance Report Form'!$E$16:$AI$287,
      SMALL(
        IF(ISNUMBER(SEARCH("C",'Attendance Report Form'!$C$16:$C$287)),
           ROW('Attendance Report Form'!$C$16:$C$287)-ROW('Attendance Report Form'!$C$16)+1),
        ROW(A168)
      ),
    0),
  "SI")
)</f>
        <v/>
      </c>
      <c r="H409" s="312" t="str" cm="1">
        <f t="array" ref="H409">IF(A409="","",
  COUNTIF(
    INDEX('Attendance Report Form'!$E$16:$AI$287,
      SMALL(
        IF(ISNUMBER(SEARCH("C",'Attendance Report Form'!$C$16:$C$287)),
           ROW('Attendance Report Form'!$C$16:$C$287)-ROW('Attendance Report Form'!$C$16)+1),
        ROW(A168)
      ),
    0),
  "N")
)</f>
        <v/>
      </c>
      <c r="I409" s="309"/>
      <c r="J409" s="298"/>
      <c r="K409" s="299"/>
      <c r="L409" s="299"/>
      <c r="M409" s="299"/>
      <c r="N409" s="299"/>
      <c r="O409" s="300"/>
      <c r="P409" s="301"/>
      <c r="Q409" s="302"/>
      <c r="R409" s="300"/>
      <c r="S409" s="303"/>
    </row>
    <row r="410" spans="1:20" ht="33" customHeight="1" x14ac:dyDescent="0.3">
      <c r="A410" s="312" t="str" cm="1">
        <f t="array" ref="A410">IFERROR(INDEX('Attendance Report Form'!$B$16:$B$287,SMALL(IF(ISNUMBER(SEARCH("C",'Attendance Report Form'!$C$16:$C$287)),ROW('Attendance Report Form'!$B$16:$B$287)-ROW('Attendance Report Form'!$B$16)+1),ROW(A169))),"")</f>
        <v/>
      </c>
      <c r="B410" s="313"/>
      <c r="C410" s="312" t="str" cm="1">
        <f t="array" ref="C410">IFERROR(
  INDEX('Attendance Report Form'!$D$16:$D$287,
    SMALL(
      IF(ISNUMBER(SEARCH("C",'Attendance Report Form'!$C$16:$C$287)),
         ROW('Attendance Report Form'!$C$16:$C$287)-ROW('Attendance Report Form'!$C$16)+1),
      ROW(A169)
    )
  ),
"")</f>
        <v/>
      </c>
      <c r="D410" s="312" t="str" cm="1">
        <f t="array" ref="D410">IF(A410="","",
  COUNTIF(
    INDEX('Attendance Report Form'!$E$16:$AI$287,
      SMALL(
        IF(ISNUMBER(SEARCH("C",'Attendance Report Form'!$C$16:$C$287)),
           ROW('Attendance Report Form'!$C$16:$C$287)-ROW('Attendance Report Form'!$C$16)+1),
        ROW(A169)
      ),
    0),
  "F")
)</f>
        <v/>
      </c>
      <c r="E410" s="312" t="str" cm="1">
        <f t="array" ref="E410">IF(A410="","",
  COUNTIF(
    INDEX('Attendance Report Form'!$E$16:$AI$287,
      SMALL(
        IF(ISNUMBER(SEARCH("C",'Attendance Report Form'!$C$16:$C$287)),
           ROW('Attendance Report Form'!$C$16:$C$287)-ROW('Attendance Report Form'!$C$16)+1),
        ROW(A169)
      ),
    0),
  "P")
)</f>
        <v/>
      </c>
      <c r="F410" s="312" t="str" cm="1">
        <f t="array" ref="F410">IF(A410="","",
  COUNTIF(
    INDEX('Attendance Report Form'!$E$16:$AI$287,
      SMALL(
        IF(ISNUMBER(SEARCH("C",'Attendance Report Form'!$C$16:$C$287)),
           ROW('Attendance Report Form'!$C$16:$C$287)-ROW('Attendance Report Form'!$C$16)+1),
        ROW(A169)
      ),
    0),
  "FP")
)</f>
        <v/>
      </c>
      <c r="G410" s="312" t="str" cm="1">
        <f t="array" ref="G410">IF(A410="","",
  COUNTIF(
    INDEX('Attendance Report Form'!$E$16:$AI$287,
      SMALL(
        IF(ISNUMBER(SEARCH("C",'Attendance Report Form'!$C$16:$C$287)),
           ROW('Attendance Report Form'!$C$16:$C$287)-ROW('Attendance Report Form'!$C$16)+1),
        ROW(A169)
      ),
    0),
  "SI")
)</f>
        <v/>
      </c>
      <c r="H410" s="312" t="str" cm="1">
        <f t="array" ref="H410">IF(A410="","",
  COUNTIF(
    INDEX('Attendance Report Form'!$E$16:$AI$287,
      SMALL(
        IF(ISNUMBER(SEARCH("C",'Attendance Report Form'!$C$16:$C$287)),
           ROW('Attendance Report Form'!$C$16:$C$287)-ROW('Attendance Report Form'!$C$16)+1),
        ROW(A169)
      ),
    0),
  "N")
)</f>
        <v/>
      </c>
      <c r="I410" s="309"/>
      <c r="J410" s="298"/>
      <c r="K410" s="299"/>
      <c r="L410" s="299"/>
      <c r="M410" s="299"/>
      <c r="N410" s="299"/>
      <c r="O410" s="300"/>
      <c r="P410" s="301"/>
      <c r="Q410" s="302"/>
      <c r="R410" s="300"/>
      <c r="S410" s="303"/>
    </row>
    <row r="411" spans="1:20" ht="33" customHeight="1" x14ac:dyDescent="0.3">
      <c r="A411" s="312" t="str" cm="1">
        <f t="array" ref="A411">IFERROR(INDEX('Attendance Report Form'!$B$16:$B$287,SMALL(IF(ISNUMBER(SEARCH("C",'Attendance Report Form'!$C$16:$C$287)),ROW('Attendance Report Form'!$B$16:$B$287)-ROW('Attendance Report Form'!$B$16)+1),ROW(A170))),"")</f>
        <v/>
      </c>
      <c r="B411" s="313"/>
      <c r="C411" s="312" t="str" cm="1">
        <f t="array" ref="C411">IFERROR(
  INDEX('Attendance Report Form'!$D$16:$D$287,
    SMALL(
      IF(ISNUMBER(SEARCH("C",'Attendance Report Form'!$C$16:$C$287)),
         ROW('Attendance Report Form'!$C$16:$C$287)-ROW('Attendance Report Form'!$C$16)+1),
      ROW(A170)
    )
  ),
"")</f>
        <v/>
      </c>
      <c r="D411" s="312" t="str" cm="1">
        <f t="array" ref="D411">IF(A411="","",
  COUNTIF(
    INDEX('Attendance Report Form'!$E$16:$AI$287,
      SMALL(
        IF(ISNUMBER(SEARCH("C",'Attendance Report Form'!$C$16:$C$287)),
           ROW('Attendance Report Form'!$C$16:$C$287)-ROW('Attendance Report Form'!$C$16)+1),
        ROW(A170)
      ),
    0),
  "F")
)</f>
        <v/>
      </c>
      <c r="E411" s="312" t="str" cm="1">
        <f t="array" ref="E411">IF(A411="","",
  COUNTIF(
    INDEX('Attendance Report Form'!$E$16:$AI$287,
      SMALL(
        IF(ISNUMBER(SEARCH("C",'Attendance Report Form'!$C$16:$C$287)),
           ROW('Attendance Report Form'!$C$16:$C$287)-ROW('Attendance Report Form'!$C$16)+1),
        ROW(A170)
      ),
    0),
  "P")
)</f>
        <v/>
      </c>
      <c r="F411" s="312" t="str" cm="1">
        <f t="array" ref="F411">IF(A411="","",
  COUNTIF(
    INDEX('Attendance Report Form'!$E$16:$AI$287,
      SMALL(
        IF(ISNUMBER(SEARCH("C",'Attendance Report Form'!$C$16:$C$287)),
           ROW('Attendance Report Form'!$C$16:$C$287)-ROW('Attendance Report Form'!$C$16)+1),
        ROW(A170)
      ),
    0),
  "FP")
)</f>
        <v/>
      </c>
      <c r="G411" s="312" t="str" cm="1">
        <f t="array" ref="G411">IF(A411="","",
  COUNTIF(
    INDEX('Attendance Report Form'!$E$16:$AI$287,
      SMALL(
        IF(ISNUMBER(SEARCH("C",'Attendance Report Form'!$C$16:$C$287)),
           ROW('Attendance Report Form'!$C$16:$C$287)-ROW('Attendance Report Form'!$C$16)+1),
        ROW(A170)
      ),
    0),
  "SI")
)</f>
        <v/>
      </c>
      <c r="H411" s="312" t="str" cm="1">
        <f t="array" ref="H411">IF(A411="","",
  COUNTIF(
    INDEX('Attendance Report Form'!$E$16:$AI$287,
      SMALL(
        IF(ISNUMBER(SEARCH("C",'Attendance Report Form'!$C$16:$C$287)),
           ROW('Attendance Report Form'!$C$16:$C$287)-ROW('Attendance Report Form'!$C$16)+1),
        ROW(A170)
      ),
    0),
  "N")
)</f>
        <v/>
      </c>
      <c r="I411" s="309"/>
      <c r="J411" s="298"/>
      <c r="K411" s="299"/>
      <c r="L411" s="299"/>
      <c r="M411" s="299"/>
      <c r="N411" s="299"/>
      <c r="O411" s="300"/>
      <c r="P411" s="301"/>
      <c r="Q411" s="302"/>
      <c r="R411" s="300"/>
      <c r="S411" s="303"/>
    </row>
    <row r="412" spans="1:20" ht="33" customHeight="1" x14ac:dyDescent="0.3">
      <c r="A412" s="312" t="str" cm="1">
        <f t="array" ref="A412">IFERROR(INDEX('Attendance Report Form'!$B$16:$B$287,SMALL(IF(ISNUMBER(SEARCH("C",'Attendance Report Form'!$C$16:$C$287)),ROW('Attendance Report Form'!$B$16:$B$287)-ROW('Attendance Report Form'!$B$16)+1),ROW(A171))),"")</f>
        <v/>
      </c>
      <c r="B412" s="313"/>
      <c r="C412" s="312" t="str" cm="1">
        <f t="array" ref="C412">IFERROR(
  INDEX('Attendance Report Form'!$D$16:$D$287,
    SMALL(
      IF(ISNUMBER(SEARCH("C",'Attendance Report Form'!$C$16:$C$287)),
         ROW('Attendance Report Form'!$C$16:$C$287)-ROW('Attendance Report Form'!$C$16)+1),
      ROW(A171)
    )
  ),
"")</f>
        <v/>
      </c>
      <c r="D412" s="312" t="str" cm="1">
        <f t="array" ref="D412">IF(A412="","",
  COUNTIF(
    INDEX('Attendance Report Form'!$E$16:$AI$287,
      SMALL(
        IF(ISNUMBER(SEARCH("C",'Attendance Report Form'!$C$16:$C$287)),
           ROW('Attendance Report Form'!$C$16:$C$287)-ROW('Attendance Report Form'!$C$16)+1),
        ROW(A171)
      ),
    0),
  "F")
)</f>
        <v/>
      </c>
      <c r="E412" s="312" t="str" cm="1">
        <f t="array" ref="E412">IF(A412="","",
  COUNTIF(
    INDEX('Attendance Report Form'!$E$16:$AI$287,
      SMALL(
        IF(ISNUMBER(SEARCH("C",'Attendance Report Form'!$C$16:$C$287)),
           ROW('Attendance Report Form'!$C$16:$C$287)-ROW('Attendance Report Form'!$C$16)+1),
        ROW(A171)
      ),
    0),
  "P")
)</f>
        <v/>
      </c>
      <c r="F412" s="312" t="str" cm="1">
        <f t="array" ref="F412">IF(A412="","",
  COUNTIF(
    INDEX('Attendance Report Form'!$E$16:$AI$287,
      SMALL(
        IF(ISNUMBER(SEARCH("C",'Attendance Report Form'!$C$16:$C$287)),
           ROW('Attendance Report Form'!$C$16:$C$287)-ROW('Attendance Report Form'!$C$16)+1),
        ROW(A171)
      ),
    0),
  "FP")
)</f>
        <v/>
      </c>
      <c r="G412" s="312" t="str" cm="1">
        <f t="array" ref="G412">IF(A412="","",
  COUNTIF(
    INDEX('Attendance Report Form'!$E$16:$AI$287,
      SMALL(
        IF(ISNUMBER(SEARCH("C",'Attendance Report Form'!$C$16:$C$287)),
           ROW('Attendance Report Form'!$C$16:$C$287)-ROW('Attendance Report Form'!$C$16)+1),
        ROW(A171)
      ),
    0),
  "SI")
)</f>
        <v/>
      </c>
      <c r="H412" s="312" t="str" cm="1">
        <f t="array" ref="H412">IF(A412="","",
  COUNTIF(
    INDEX('Attendance Report Form'!$E$16:$AI$287,
      SMALL(
        IF(ISNUMBER(SEARCH("C",'Attendance Report Form'!$C$16:$C$287)),
           ROW('Attendance Report Form'!$C$16:$C$287)-ROW('Attendance Report Form'!$C$16)+1),
        ROW(A171)
      ),
    0),
  "N")
)</f>
        <v/>
      </c>
      <c r="I412" s="309"/>
      <c r="J412" s="298"/>
      <c r="K412" s="299"/>
      <c r="L412" s="299"/>
      <c r="M412" s="299"/>
      <c r="N412" s="299"/>
      <c r="O412" s="300"/>
      <c r="P412" s="301"/>
      <c r="Q412" s="302"/>
      <c r="R412" s="300"/>
      <c r="S412" s="303"/>
    </row>
    <row r="413" spans="1:20" ht="33" customHeight="1" x14ac:dyDescent="0.3">
      <c r="A413" s="312" t="str" cm="1">
        <f t="array" ref="A413">IFERROR(INDEX('Attendance Report Form'!$B$16:$B$287,SMALL(IF(ISNUMBER(SEARCH("C",'Attendance Report Form'!$C$16:$C$287)),ROW('Attendance Report Form'!$B$16:$B$287)-ROW('Attendance Report Form'!$B$16)+1),ROW(A172))),"")</f>
        <v/>
      </c>
      <c r="B413" s="313"/>
      <c r="C413" s="312" t="str" cm="1">
        <f t="array" ref="C413">IFERROR(
  INDEX('Attendance Report Form'!$D$16:$D$287,
    SMALL(
      IF(ISNUMBER(SEARCH("C",'Attendance Report Form'!$C$16:$C$287)),
         ROW('Attendance Report Form'!$C$16:$C$287)-ROW('Attendance Report Form'!$C$16)+1),
      ROW(A172)
    )
  ),
"")</f>
        <v/>
      </c>
      <c r="D413" s="312" t="str" cm="1">
        <f t="array" ref="D413">IF(A413="","",
  COUNTIF(
    INDEX('Attendance Report Form'!$E$16:$AI$287,
      SMALL(
        IF(ISNUMBER(SEARCH("C",'Attendance Report Form'!$C$16:$C$287)),
           ROW('Attendance Report Form'!$C$16:$C$287)-ROW('Attendance Report Form'!$C$16)+1),
        ROW(A172)
      ),
    0),
  "F")
)</f>
        <v/>
      </c>
      <c r="E413" s="312" t="str" cm="1">
        <f t="array" ref="E413">IF(A413="","",
  COUNTIF(
    INDEX('Attendance Report Form'!$E$16:$AI$287,
      SMALL(
        IF(ISNUMBER(SEARCH("C",'Attendance Report Form'!$C$16:$C$287)),
           ROW('Attendance Report Form'!$C$16:$C$287)-ROW('Attendance Report Form'!$C$16)+1),
        ROW(A172)
      ),
    0),
  "P")
)</f>
        <v/>
      </c>
      <c r="F413" s="312" t="str" cm="1">
        <f t="array" ref="F413">IF(A413="","",
  COUNTIF(
    INDEX('Attendance Report Form'!$E$16:$AI$287,
      SMALL(
        IF(ISNUMBER(SEARCH("C",'Attendance Report Form'!$C$16:$C$287)),
           ROW('Attendance Report Form'!$C$16:$C$287)-ROW('Attendance Report Form'!$C$16)+1),
        ROW(A172)
      ),
    0),
  "FP")
)</f>
        <v/>
      </c>
      <c r="G413" s="312" t="str" cm="1">
        <f t="array" ref="G413">IF(A413="","",
  COUNTIF(
    INDEX('Attendance Report Form'!$E$16:$AI$287,
      SMALL(
        IF(ISNUMBER(SEARCH("C",'Attendance Report Form'!$C$16:$C$287)),
           ROW('Attendance Report Form'!$C$16:$C$287)-ROW('Attendance Report Form'!$C$16)+1),
        ROW(A172)
      ),
    0),
  "SI")
)</f>
        <v/>
      </c>
      <c r="H413" s="312" t="str" cm="1">
        <f t="array" ref="H413">IF(A413="","",
  COUNTIF(
    INDEX('Attendance Report Form'!$E$16:$AI$287,
      SMALL(
        IF(ISNUMBER(SEARCH("C",'Attendance Report Form'!$C$16:$C$287)),
           ROW('Attendance Report Form'!$C$16:$C$287)-ROW('Attendance Report Form'!$C$16)+1),
        ROW(A172)
      ),
    0),
  "N")
)</f>
        <v/>
      </c>
      <c r="I413" s="309"/>
      <c r="J413" s="298"/>
      <c r="K413" s="299"/>
      <c r="L413" s="299"/>
      <c r="M413" s="299"/>
      <c r="N413" s="299"/>
      <c r="O413" s="300"/>
      <c r="P413" s="301"/>
      <c r="Q413" s="302"/>
      <c r="R413" s="300"/>
      <c r="S413" s="303"/>
    </row>
    <row r="414" spans="1:20" ht="33" customHeight="1" x14ac:dyDescent="0.3">
      <c r="A414" s="312" t="str" cm="1">
        <f t="array" ref="A414">IFERROR(INDEX('Attendance Report Form'!$B$16:$B$287,SMALL(IF(ISNUMBER(SEARCH("C",'Attendance Report Form'!$C$16:$C$287)),ROW('Attendance Report Form'!$B$16:$B$287)-ROW('Attendance Report Form'!$B$16)+1),ROW(A173))),"")</f>
        <v/>
      </c>
      <c r="B414" s="313"/>
      <c r="C414" s="312" t="str" cm="1">
        <f t="array" ref="C414">IFERROR(
  INDEX('Attendance Report Form'!$D$16:$D$287,
    SMALL(
      IF(ISNUMBER(SEARCH("C",'Attendance Report Form'!$C$16:$C$287)),
         ROW('Attendance Report Form'!$C$16:$C$287)-ROW('Attendance Report Form'!$C$16)+1),
      ROW(A173)
    )
  ),
"")</f>
        <v/>
      </c>
      <c r="D414" s="312" t="str" cm="1">
        <f t="array" ref="D414">IF(A414="","",
  COUNTIF(
    INDEX('Attendance Report Form'!$E$16:$AI$287,
      SMALL(
        IF(ISNUMBER(SEARCH("C",'Attendance Report Form'!$C$16:$C$287)),
           ROW('Attendance Report Form'!$C$16:$C$287)-ROW('Attendance Report Form'!$C$16)+1),
        ROW(A173)
      ),
    0),
  "F")
)</f>
        <v/>
      </c>
      <c r="E414" s="312" t="str" cm="1">
        <f t="array" ref="E414">IF(A414="","",
  COUNTIF(
    INDEX('Attendance Report Form'!$E$16:$AI$287,
      SMALL(
        IF(ISNUMBER(SEARCH("C",'Attendance Report Form'!$C$16:$C$287)),
           ROW('Attendance Report Form'!$C$16:$C$287)-ROW('Attendance Report Form'!$C$16)+1),
        ROW(A173)
      ),
    0),
  "P")
)</f>
        <v/>
      </c>
      <c r="F414" s="312" t="str" cm="1">
        <f t="array" ref="F414">IF(A414="","",
  COUNTIF(
    INDEX('Attendance Report Form'!$E$16:$AI$287,
      SMALL(
        IF(ISNUMBER(SEARCH("C",'Attendance Report Form'!$C$16:$C$287)),
           ROW('Attendance Report Form'!$C$16:$C$287)-ROW('Attendance Report Form'!$C$16)+1),
        ROW(A173)
      ),
    0),
  "FP")
)</f>
        <v/>
      </c>
      <c r="G414" s="312" t="str" cm="1">
        <f t="array" ref="G414">IF(A414="","",
  COUNTIF(
    INDEX('Attendance Report Form'!$E$16:$AI$287,
      SMALL(
        IF(ISNUMBER(SEARCH("C",'Attendance Report Form'!$C$16:$C$287)),
           ROW('Attendance Report Form'!$C$16:$C$287)-ROW('Attendance Report Form'!$C$16)+1),
        ROW(A173)
      ),
    0),
  "SI")
)</f>
        <v/>
      </c>
      <c r="H414" s="312" t="str" cm="1">
        <f t="array" ref="H414">IF(A414="","",
  COUNTIF(
    INDEX('Attendance Report Form'!$E$16:$AI$287,
      SMALL(
        IF(ISNUMBER(SEARCH("C",'Attendance Report Form'!$C$16:$C$287)),
           ROW('Attendance Report Form'!$C$16:$C$287)-ROW('Attendance Report Form'!$C$16)+1),
        ROW(A173)
      ),
    0),
  "N")
)</f>
        <v/>
      </c>
      <c r="I414" s="309"/>
      <c r="J414" s="298"/>
      <c r="K414" s="299"/>
      <c r="L414" s="299"/>
      <c r="M414" s="299"/>
      <c r="N414" s="299"/>
      <c r="O414" s="300"/>
      <c r="P414" s="301"/>
      <c r="Q414" s="302"/>
      <c r="R414" s="300"/>
      <c r="S414" s="303"/>
    </row>
    <row r="415" spans="1:20" ht="33" customHeight="1" x14ac:dyDescent="0.3">
      <c r="A415" s="312" t="str" cm="1">
        <f t="array" ref="A415">IFERROR(INDEX('Attendance Report Form'!$B$16:$B$287,SMALL(IF(ISNUMBER(SEARCH("C",'Attendance Report Form'!$C$16:$C$287)),ROW('Attendance Report Form'!$B$16:$B$287)-ROW('Attendance Report Form'!$B$16)+1),ROW(A174))),"")</f>
        <v/>
      </c>
      <c r="B415" s="313"/>
      <c r="C415" s="312" t="str" cm="1">
        <f t="array" ref="C415">IFERROR(
  INDEX('Attendance Report Form'!$D$16:$D$287,
    SMALL(
      IF(ISNUMBER(SEARCH("C",'Attendance Report Form'!$C$16:$C$287)),
         ROW('Attendance Report Form'!$C$16:$C$287)-ROW('Attendance Report Form'!$C$16)+1),
      ROW(A174)
    )
  ),
"")</f>
        <v/>
      </c>
      <c r="D415" s="312" t="str" cm="1">
        <f t="array" ref="D415">IF(A415="","",
  COUNTIF(
    INDEX('Attendance Report Form'!$E$16:$AI$287,
      SMALL(
        IF(ISNUMBER(SEARCH("C",'Attendance Report Form'!$C$16:$C$287)),
           ROW('Attendance Report Form'!$C$16:$C$287)-ROW('Attendance Report Form'!$C$16)+1),
        ROW(A174)
      ),
    0),
  "F")
)</f>
        <v/>
      </c>
      <c r="E415" s="312" t="str" cm="1">
        <f t="array" ref="E415">IF(A415="","",
  COUNTIF(
    INDEX('Attendance Report Form'!$E$16:$AI$287,
      SMALL(
        IF(ISNUMBER(SEARCH("C",'Attendance Report Form'!$C$16:$C$287)),
           ROW('Attendance Report Form'!$C$16:$C$287)-ROW('Attendance Report Form'!$C$16)+1),
        ROW(A174)
      ),
    0),
  "P")
)</f>
        <v/>
      </c>
      <c r="F415" s="312" t="str" cm="1">
        <f t="array" ref="F415">IF(A415="","",
  COUNTIF(
    INDEX('Attendance Report Form'!$E$16:$AI$287,
      SMALL(
        IF(ISNUMBER(SEARCH("C",'Attendance Report Form'!$C$16:$C$287)),
           ROW('Attendance Report Form'!$C$16:$C$287)-ROW('Attendance Report Form'!$C$16)+1),
        ROW(A174)
      ),
    0),
  "FP")
)</f>
        <v/>
      </c>
      <c r="G415" s="312" t="str" cm="1">
        <f t="array" ref="G415">IF(A415="","",
  COUNTIF(
    INDEX('Attendance Report Form'!$E$16:$AI$287,
      SMALL(
        IF(ISNUMBER(SEARCH("C",'Attendance Report Form'!$C$16:$C$287)),
           ROW('Attendance Report Form'!$C$16:$C$287)-ROW('Attendance Report Form'!$C$16)+1),
        ROW(A174)
      ),
    0),
  "SI")
)</f>
        <v/>
      </c>
      <c r="H415" s="312" t="str" cm="1">
        <f t="array" ref="H415">IF(A415="","",
  COUNTIF(
    INDEX('Attendance Report Form'!$E$16:$AI$287,
      SMALL(
        IF(ISNUMBER(SEARCH("C",'Attendance Report Form'!$C$16:$C$287)),
           ROW('Attendance Report Form'!$C$16:$C$287)-ROW('Attendance Report Form'!$C$16)+1),
        ROW(A174)
      ),
    0),
  "N")
)</f>
        <v/>
      </c>
      <c r="I415" s="309"/>
      <c r="J415" s="298"/>
      <c r="K415" s="299"/>
      <c r="L415" s="299"/>
      <c r="M415" s="299"/>
      <c r="N415" s="299"/>
      <c r="O415" s="300"/>
      <c r="P415" s="301"/>
      <c r="Q415" s="302"/>
      <c r="R415" s="300"/>
      <c r="S415" s="303"/>
    </row>
    <row r="416" spans="1:20" ht="33" customHeight="1" x14ac:dyDescent="0.3">
      <c r="A416" s="312" t="str" cm="1">
        <f t="array" ref="A416">IFERROR(INDEX('Attendance Report Form'!$B$16:$B$287,SMALL(IF(ISNUMBER(SEARCH("C",'Attendance Report Form'!$C$16:$C$287)),ROW('Attendance Report Form'!$B$16:$B$287)-ROW('Attendance Report Form'!$B$16)+1),ROW(A175))),"")</f>
        <v/>
      </c>
      <c r="B416" s="313"/>
      <c r="C416" s="312" t="str" cm="1">
        <f t="array" ref="C416">IFERROR(
  INDEX('Attendance Report Form'!$D$16:$D$287,
    SMALL(
      IF(ISNUMBER(SEARCH("C",'Attendance Report Form'!$C$16:$C$287)),
         ROW('Attendance Report Form'!$C$16:$C$287)-ROW('Attendance Report Form'!$C$16)+1),
      ROW(A175)
    )
  ),
"")</f>
        <v/>
      </c>
      <c r="D416" s="312" t="str" cm="1">
        <f t="array" ref="D416">IF(A416="","",
  COUNTIF(
    INDEX('Attendance Report Form'!$E$16:$AI$287,
      SMALL(
        IF(ISNUMBER(SEARCH("C",'Attendance Report Form'!$C$16:$C$287)),
           ROW('Attendance Report Form'!$C$16:$C$287)-ROW('Attendance Report Form'!$C$16)+1),
        ROW(A175)
      ),
    0),
  "F")
)</f>
        <v/>
      </c>
      <c r="E416" s="312" t="str" cm="1">
        <f t="array" ref="E416">IF(A416="","",
  COUNTIF(
    INDEX('Attendance Report Form'!$E$16:$AI$287,
      SMALL(
        IF(ISNUMBER(SEARCH("C",'Attendance Report Form'!$C$16:$C$287)),
           ROW('Attendance Report Form'!$C$16:$C$287)-ROW('Attendance Report Form'!$C$16)+1),
        ROW(A175)
      ),
    0),
  "P")
)</f>
        <v/>
      </c>
      <c r="F416" s="312" t="str" cm="1">
        <f t="array" ref="F416">IF(A416="","",
  COUNTIF(
    INDEX('Attendance Report Form'!$E$16:$AI$287,
      SMALL(
        IF(ISNUMBER(SEARCH("C",'Attendance Report Form'!$C$16:$C$287)),
           ROW('Attendance Report Form'!$C$16:$C$287)-ROW('Attendance Report Form'!$C$16)+1),
        ROW(A175)
      ),
    0),
  "FP")
)</f>
        <v/>
      </c>
      <c r="G416" s="312" t="str" cm="1">
        <f t="array" ref="G416">IF(A416="","",
  COUNTIF(
    INDEX('Attendance Report Form'!$E$16:$AI$287,
      SMALL(
        IF(ISNUMBER(SEARCH("C",'Attendance Report Form'!$C$16:$C$287)),
           ROW('Attendance Report Form'!$C$16:$C$287)-ROW('Attendance Report Form'!$C$16)+1),
        ROW(A175)
      ),
    0),
  "SI")
)</f>
        <v/>
      </c>
      <c r="H416" s="312" t="str" cm="1">
        <f t="array" ref="H416">IF(A416="","",
  COUNTIF(
    INDEX('Attendance Report Form'!$E$16:$AI$287,
      SMALL(
        IF(ISNUMBER(SEARCH("C",'Attendance Report Form'!$C$16:$C$287)),
           ROW('Attendance Report Form'!$C$16:$C$287)-ROW('Attendance Report Form'!$C$16)+1),
        ROW(A175)
      ),
    0),
  "N")
)</f>
        <v/>
      </c>
      <c r="I416" s="309"/>
      <c r="J416" s="298"/>
      <c r="K416" s="299"/>
      <c r="L416" s="299"/>
      <c r="M416" s="299"/>
      <c r="N416" s="299"/>
      <c r="O416" s="300"/>
      <c r="P416" s="301"/>
      <c r="Q416" s="302"/>
      <c r="R416" s="300"/>
      <c r="S416" s="303"/>
    </row>
    <row r="417" spans="1:35" ht="33" customHeight="1" x14ac:dyDescent="0.3">
      <c r="A417" s="312" t="str" cm="1">
        <f t="array" ref="A417">IFERROR(INDEX('Attendance Report Form'!$B$16:$B$287,SMALL(IF(ISNUMBER(SEARCH("C",'Attendance Report Form'!$C$16:$C$287)),ROW('Attendance Report Form'!$B$16:$B$287)-ROW('Attendance Report Form'!$B$16)+1),ROW(A176))),"")</f>
        <v/>
      </c>
      <c r="B417" s="313"/>
      <c r="C417" s="312" t="str" cm="1">
        <f t="array" ref="C417">IFERROR(
  INDEX('Attendance Report Form'!$D$16:$D$287,
    SMALL(
      IF(ISNUMBER(SEARCH("C",'Attendance Report Form'!$C$16:$C$287)),
         ROW('Attendance Report Form'!$C$16:$C$287)-ROW('Attendance Report Form'!$C$16)+1),
      ROW(A176)
    )
  ),
"")</f>
        <v/>
      </c>
      <c r="D417" s="312" t="str" cm="1">
        <f t="array" ref="D417">IF(A417="","",
  COUNTIF(
    INDEX('Attendance Report Form'!$E$16:$AI$287,
      SMALL(
        IF(ISNUMBER(SEARCH("C",'Attendance Report Form'!$C$16:$C$287)),
           ROW('Attendance Report Form'!$C$16:$C$287)-ROW('Attendance Report Form'!$C$16)+1),
        ROW(A176)
      ),
    0),
  "F")
)</f>
        <v/>
      </c>
      <c r="E417" s="312" t="str" cm="1">
        <f t="array" ref="E417">IF(A417="","",
  COUNTIF(
    INDEX('Attendance Report Form'!$E$16:$AI$287,
      SMALL(
        IF(ISNUMBER(SEARCH("C",'Attendance Report Form'!$C$16:$C$287)),
           ROW('Attendance Report Form'!$C$16:$C$287)-ROW('Attendance Report Form'!$C$16)+1),
        ROW(A176)
      ),
    0),
  "P")
)</f>
        <v/>
      </c>
      <c r="F417" s="312" t="str" cm="1">
        <f t="array" ref="F417">IF(A417="","",
  COUNTIF(
    INDEX('Attendance Report Form'!$E$16:$AI$287,
      SMALL(
        IF(ISNUMBER(SEARCH("C",'Attendance Report Form'!$C$16:$C$287)),
           ROW('Attendance Report Form'!$C$16:$C$287)-ROW('Attendance Report Form'!$C$16)+1),
        ROW(A176)
      ),
    0),
  "FP")
)</f>
        <v/>
      </c>
      <c r="G417" s="312" t="str" cm="1">
        <f t="array" ref="G417">IF(A417="","",
  COUNTIF(
    INDEX('Attendance Report Form'!$E$16:$AI$287,
      SMALL(
        IF(ISNUMBER(SEARCH("C",'Attendance Report Form'!$C$16:$C$287)),
           ROW('Attendance Report Form'!$C$16:$C$287)-ROW('Attendance Report Form'!$C$16)+1),
        ROW(A176)
      ),
    0),
  "SI")
)</f>
        <v/>
      </c>
      <c r="H417" s="312" t="str" cm="1">
        <f t="array" ref="H417">IF(A417="","",
  COUNTIF(
    INDEX('Attendance Report Form'!$E$16:$AI$287,
      SMALL(
        IF(ISNUMBER(SEARCH("C",'Attendance Report Form'!$C$16:$C$287)),
           ROW('Attendance Report Form'!$C$16:$C$287)-ROW('Attendance Report Form'!$C$16)+1),
        ROW(A176)
      ),
    0),
  "N")
)</f>
        <v/>
      </c>
      <c r="I417" s="309"/>
      <c r="J417" s="298"/>
      <c r="K417" s="299"/>
      <c r="L417" s="299"/>
      <c r="M417" s="299"/>
      <c r="N417" s="299"/>
      <c r="O417" s="300"/>
      <c r="P417" s="301"/>
      <c r="Q417" s="302"/>
      <c r="R417" s="300"/>
      <c r="S417" s="303"/>
    </row>
    <row r="418" spans="1:35" ht="33" customHeight="1" x14ac:dyDescent="0.3">
      <c r="A418" s="312" t="str" cm="1">
        <f t="array" ref="A418">IFERROR(INDEX('Attendance Report Form'!$B$16:$B$287,SMALL(IF(ISNUMBER(SEARCH("C",'Attendance Report Form'!$C$16:$C$287)),ROW('Attendance Report Form'!$B$16:$B$287)-ROW('Attendance Report Form'!$B$16)+1),ROW(A177))),"")</f>
        <v/>
      </c>
      <c r="B418" s="313"/>
      <c r="C418" s="312" t="str" cm="1">
        <f t="array" ref="C418">IFERROR(
  INDEX('Attendance Report Form'!$D$16:$D$287,
    SMALL(
      IF(ISNUMBER(SEARCH("C",'Attendance Report Form'!$C$16:$C$287)),
         ROW('Attendance Report Form'!$C$16:$C$287)-ROW('Attendance Report Form'!$C$16)+1),
      ROW(A177)
    )
  ),
"")</f>
        <v/>
      </c>
      <c r="D418" s="312" t="str" cm="1">
        <f t="array" ref="D418">IF(A418="","",
  COUNTIF(
    INDEX('Attendance Report Form'!$E$16:$AI$287,
      SMALL(
        IF(ISNUMBER(SEARCH("C",'Attendance Report Form'!$C$16:$C$287)),
           ROW('Attendance Report Form'!$C$16:$C$287)-ROW('Attendance Report Form'!$C$16)+1),
        ROW(A177)
      ),
    0),
  "F")
)</f>
        <v/>
      </c>
      <c r="E418" s="312" t="str" cm="1">
        <f t="array" ref="E418">IF(A418="","",
  COUNTIF(
    INDEX('Attendance Report Form'!$E$16:$AI$287,
      SMALL(
        IF(ISNUMBER(SEARCH("C",'Attendance Report Form'!$C$16:$C$287)),
           ROW('Attendance Report Form'!$C$16:$C$287)-ROW('Attendance Report Form'!$C$16)+1),
        ROW(A177)
      ),
    0),
  "P")
)</f>
        <v/>
      </c>
      <c r="F418" s="312" t="str" cm="1">
        <f t="array" ref="F418">IF(A418="","",
  COUNTIF(
    INDEX('Attendance Report Form'!$E$16:$AI$287,
      SMALL(
        IF(ISNUMBER(SEARCH("C",'Attendance Report Form'!$C$16:$C$287)),
           ROW('Attendance Report Form'!$C$16:$C$287)-ROW('Attendance Report Form'!$C$16)+1),
        ROW(A177)
      ),
    0),
  "FP")
)</f>
        <v/>
      </c>
      <c r="G418" s="312" t="str" cm="1">
        <f t="array" ref="G418">IF(A418="","",
  COUNTIF(
    INDEX('Attendance Report Form'!$E$16:$AI$287,
      SMALL(
        IF(ISNUMBER(SEARCH("C",'Attendance Report Form'!$C$16:$C$287)),
           ROW('Attendance Report Form'!$C$16:$C$287)-ROW('Attendance Report Form'!$C$16)+1),
        ROW(A177)
      ),
    0),
  "SI")
)</f>
        <v/>
      </c>
      <c r="H418" s="312" t="str" cm="1">
        <f t="array" ref="H418">IF(A418="","",
  COUNTIF(
    INDEX('Attendance Report Form'!$E$16:$AI$287,
      SMALL(
        IF(ISNUMBER(SEARCH("C",'Attendance Report Form'!$C$16:$C$287)),
           ROW('Attendance Report Form'!$C$16:$C$287)-ROW('Attendance Report Form'!$C$16)+1),
        ROW(A177)
      ),
    0),
  "N")
)</f>
        <v/>
      </c>
      <c r="I418" s="309"/>
      <c r="J418" s="298"/>
      <c r="K418" s="299"/>
      <c r="L418" s="299"/>
      <c r="M418" s="299"/>
      <c r="N418" s="299"/>
      <c r="O418" s="300"/>
      <c r="P418" s="301"/>
      <c r="Q418" s="302"/>
      <c r="R418" s="300"/>
      <c r="S418" s="311"/>
    </row>
    <row r="419" spans="1:35" ht="33" customHeight="1" x14ac:dyDescent="0.3">
      <c r="A419" s="312" t="str" cm="1">
        <f t="array" ref="A419">IFERROR(INDEX('Attendance Report Form'!$B$16:$B$287,SMALL(IF(ISNUMBER(SEARCH("C",'Attendance Report Form'!$C$16:$C$287)),ROW('Attendance Report Form'!$B$16:$B$287)-ROW('Attendance Report Form'!$B$16)+1),ROW(A178))),"")</f>
        <v/>
      </c>
      <c r="B419" s="313"/>
      <c r="C419" s="312" t="str" cm="1">
        <f t="array" ref="C419">IFERROR(
  INDEX('Attendance Report Form'!$D$16:$D$287,
    SMALL(
      IF(ISNUMBER(SEARCH("C",'Attendance Report Form'!$C$16:$C$287)),
         ROW('Attendance Report Form'!$C$16:$C$287)-ROW('Attendance Report Form'!$C$16)+1),
      ROW(A178)
    )
  ),
"")</f>
        <v/>
      </c>
      <c r="D419" s="312" t="str" cm="1">
        <f t="array" ref="D419">IF(A419="","",
  COUNTIF(
    INDEX('Attendance Report Form'!$E$16:$AI$287,
      SMALL(
        IF(ISNUMBER(SEARCH("C",'Attendance Report Form'!$C$16:$C$287)),
           ROW('Attendance Report Form'!$C$16:$C$287)-ROW('Attendance Report Form'!$C$16)+1),
        ROW(A178)
      ),
    0),
  "F")
)</f>
        <v/>
      </c>
      <c r="E419" s="312" t="str" cm="1">
        <f t="array" ref="E419">IF(A419="","",
  COUNTIF(
    INDEX('Attendance Report Form'!$E$16:$AI$287,
      SMALL(
        IF(ISNUMBER(SEARCH("C",'Attendance Report Form'!$C$16:$C$287)),
           ROW('Attendance Report Form'!$C$16:$C$287)-ROW('Attendance Report Form'!$C$16)+1),
        ROW(A178)
      ),
    0),
  "P")
)</f>
        <v/>
      </c>
      <c r="F419" s="312" t="str" cm="1">
        <f t="array" ref="F419">IF(A419="","",
  COUNTIF(
    INDEX('Attendance Report Form'!$E$16:$AI$287,
      SMALL(
        IF(ISNUMBER(SEARCH("C",'Attendance Report Form'!$C$16:$C$287)),
           ROW('Attendance Report Form'!$C$16:$C$287)-ROW('Attendance Report Form'!$C$16)+1),
        ROW(A178)
      ),
    0),
  "FP")
)</f>
        <v/>
      </c>
      <c r="G419" s="312" t="str" cm="1">
        <f t="array" ref="G419">IF(A419="","",
  COUNTIF(
    INDEX('Attendance Report Form'!$E$16:$AI$287,
      SMALL(
        IF(ISNUMBER(SEARCH("C",'Attendance Report Form'!$C$16:$C$287)),
           ROW('Attendance Report Form'!$C$16:$C$287)-ROW('Attendance Report Form'!$C$16)+1),
        ROW(A178)
      ),
    0),
  "SI")
)</f>
        <v/>
      </c>
      <c r="H419" s="312" t="str" cm="1">
        <f t="array" ref="H419">IF(A419="","",
  COUNTIF(
    INDEX('Attendance Report Form'!$E$16:$AI$287,
      SMALL(
        IF(ISNUMBER(SEARCH("C",'Attendance Report Form'!$C$16:$C$287)),
           ROW('Attendance Report Form'!$C$16:$C$287)-ROW('Attendance Report Form'!$C$16)+1),
        ROW(A178)
      ),
    0),
  "N")
)</f>
        <v/>
      </c>
      <c r="I419" s="309"/>
      <c r="J419" s="298"/>
      <c r="K419" s="299"/>
      <c r="L419" s="299"/>
      <c r="M419" s="299"/>
      <c r="N419" s="299"/>
      <c r="O419" s="300"/>
      <c r="P419" s="301"/>
      <c r="Q419" s="302"/>
      <c r="R419" s="300"/>
      <c r="S419" s="303"/>
    </row>
    <row r="420" spans="1:35" ht="33" customHeight="1" x14ac:dyDescent="0.3">
      <c r="A420" s="312" t="str" cm="1">
        <f t="array" ref="A420">IFERROR(INDEX('Attendance Report Form'!$B$16:$B$287,SMALL(IF(ISNUMBER(SEARCH("C",'Attendance Report Form'!$C$16:$C$287)),ROW('Attendance Report Form'!$B$16:$B$287)-ROW('Attendance Report Form'!$B$16)+1),ROW(A179))),"")</f>
        <v/>
      </c>
      <c r="B420" s="313"/>
      <c r="C420" s="312" t="str" cm="1">
        <f t="array" ref="C420">IFERROR(
  INDEX('Attendance Report Form'!$D$16:$D$287,
    SMALL(
      IF(ISNUMBER(SEARCH("C",'Attendance Report Form'!$C$16:$C$287)),
         ROW('Attendance Report Form'!$C$16:$C$287)-ROW('Attendance Report Form'!$C$16)+1),
      ROW(A179)
    )
  ),
"")</f>
        <v/>
      </c>
      <c r="D420" s="312" t="str" cm="1">
        <f t="array" ref="D420">IF(A420="","",
  COUNTIF(
    INDEX('Attendance Report Form'!$E$16:$AI$287,
      SMALL(
        IF(ISNUMBER(SEARCH("C",'Attendance Report Form'!$C$16:$C$287)),
           ROW('Attendance Report Form'!$C$16:$C$287)-ROW('Attendance Report Form'!$C$16)+1),
        ROW(A179)
      ),
    0),
  "F")
)</f>
        <v/>
      </c>
      <c r="E420" s="312" t="str" cm="1">
        <f t="array" ref="E420">IF(A420="","",
  COUNTIF(
    INDEX('Attendance Report Form'!$E$16:$AI$287,
      SMALL(
        IF(ISNUMBER(SEARCH("C",'Attendance Report Form'!$C$16:$C$287)),
           ROW('Attendance Report Form'!$C$16:$C$287)-ROW('Attendance Report Form'!$C$16)+1),
        ROW(A179)
      ),
    0),
  "P")
)</f>
        <v/>
      </c>
      <c r="F420" s="312" t="str" cm="1">
        <f t="array" ref="F420">IF(A420="","",
  COUNTIF(
    INDEX('Attendance Report Form'!$E$16:$AI$287,
      SMALL(
        IF(ISNUMBER(SEARCH("C",'Attendance Report Form'!$C$16:$C$287)),
           ROW('Attendance Report Form'!$C$16:$C$287)-ROW('Attendance Report Form'!$C$16)+1),
        ROW(A179)
      ),
    0),
  "FP")
)</f>
        <v/>
      </c>
      <c r="G420" s="312" t="str" cm="1">
        <f t="array" ref="G420">IF(A420="","",
  COUNTIF(
    INDEX('Attendance Report Form'!$E$16:$AI$287,
      SMALL(
        IF(ISNUMBER(SEARCH("C",'Attendance Report Form'!$C$16:$C$287)),
           ROW('Attendance Report Form'!$C$16:$C$287)-ROW('Attendance Report Form'!$C$16)+1),
        ROW(A179)
      ),
    0),
  "SI")
)</f>
        <v/>
      </c>
      <c r="H420" s="312" t="str" cm="1">
        <f t="array" ref="H420">IF(A420="","",
  COUNTIF(
    INDEX('Attendance Report Form'!$E$16:$AI$287,
      SMALL(
        IF(ISNUMBER(SEARCH("C",'Attendance Report Form'!$C$16:$C$287)),
           ROW('Attendance Report Form'!$C$16:$C$287)-ROW('Attendance Report Form'!$C$16)+1),
        ROW(A179)
      ),
    0),
  "N")
)</f>
        <v/>
      </c>
      <c r="I420" s="309"/>
      <c r="J420" s="298"/>
      <c r="K420" s="299"/>
      <c r="L420" s="299"/>
      <c r="M420" s="299"/>
      <c r="N420" s="299"/>
      <c r="O420" s="300"/>
      <c r="P420" s="301"/>
      <c r="Q420" s="302"/>
      <c r="R420" s="300"/>
      <c r="S420" s="303"/>
    </row>
    <row r="421" spans="1:35" ht="33" customHeight="1" thickBot="1" x14ac:dyDescent="0.35">
      <c r="A421" s="312" t="str" cm="1">
        <f t="array" ref="A421">IFERROR(INDEX('Attendance Report Form'!$B$16:$B$287,SMALL(IF(ISNUMBER(SEARCH("C",'Attendance Report Form'!$C$16:$C$287)),ROW('Attendance Report Form'!$B$16:$B$287)-ROW('Attendance Report Form'!$B$16)+1),ROW(A180))),"")</f>
        <v/>
      </c>
      <c r="B421" s="313"/>
      <c r="C421" s="312" t="str" cm="1">
        <f t="array" ref="C421">IFERROR(
  INDEX('Attendance Report Form'!$D$16:$D$287,
    SMALL(
      IF(ISNUMBER(SEARCH("C",'Attendance Report Form'!$C$16:$C$287)),
         ROW('Attendance Report Form'!$C$16:$C$287)-ROW('Attendance Report Form'!$C$16)+1),
      ROW(A180)
    )
  ),
"")</f>
        <v/>
      </c>
      <c r="D421" s="312" t="str" cm="1">
        <f t="array" ref="D421">IF(A421="","",
  COUNTIF(
    INDEX('Attendance Report Form'!$E$16:$AI$287,
      SMALL(
        IF(ISNUMBER(SEARCH("C",'Attendance Report Form'!$C$16:$C$287)),
           ROW('Attendance Report Form'!$C$16:$C$287)-ROW('Attendance Report Form'!$C$16)+1),
        ROW(A180)
      ),
    0),
  "F")
)</f>
        <v/>
      </c>
      <c r="E421" s="312" t="str" cm="1">
        <f t="array" ref="E421">IF(A421="","",
  COUNTIF(
    INDEX('Attendance Report Form'!$E$16:$AI$287,
      SMALL(
        IF(ISNUMBER(SEARCH("C",'Attendance Report Form'!$C$16:$C$287)),
           ROW('Attendance Report Form'!$C$16:$C$287)-ROW('Attendance Report Form'!$C$16)+1),
        ROW(A180)
      ),
    0),
  "P")
)</f>
        <v/>
      </c>
      <c r="F421" s="312" t="str" cm="1">
        <f t="array" ref="F421">IF(A421="","",
  COUNTIF(
    INDEX('Attendance Report Form'!$E$16:$AI$287,
      SMALL(
        IF(ISNUMBER(SEARCH("C",'Attendance Report Form'!$C$16:$C$287)),
           ROW('Attendance Report Form'!$C$16:$C$287)-ROW('Attendance Report Form'!$C$16)+1),
        ROW(A180)
      ),
    0),
  "FP")
)</f>
        <v/>
      </c>
      <c r="G421" s="312" t="str" cm="1">
        <f t="array" ref="G421">IF(A421="","",
  COUNTIF(
    INDEX('Attendance Report Form'!$E$16:$AI$287,
      SMALL(
        IF(ISNUMBER(SEARCH("C",'Attendance Report Form'!$C$16:$C$287)),
           ROW('Attendance Report Form'!$C$16:$C$287)-ROW('Attendance Report Form'!$C$16)+1),
        ROW(A180)
      ),
    0),
  "SI")
)</f>
        <v/>
      </c>
      <c r="H421" s="312" t="str" cm="1">
        <f t="array" ref="H421">IF(A421="","",
  COUNTIF(
    INDEX('Attendance Report Form'!$E$16:$AI$287,
      SMALL(
        IF(ISNUMBER(SEARCH("C",'Attendance Report Form'!$C$16:$C$287)),
           ROW('Attendance Report Form'!$C$16:$C$287)-ROW('Attendance Report Form'!$C$16)+1),
        ROW(A180)
      ),
    0),
  "N")
)</f>
        <v/>
      </c>
      <c r="I421" s="309"/>
      <c r="J421" s="304"/>
      <c r="K421" s="305"/>
      <c r="L421" s="305"/>
      <c r="M421" s="305"/>
      <c r="N421" s="305"/>
      <c r="O421" s="306"/>
      <c r="P421" s="307"/>
      <c r="Q421" s="308"/>
      <c r="R421" s="306"/>
      <c r="S421" s="303"/>
    </row>
    <row r="422" spans="1:35" ht="48" customHeight="1" x14ac:dyDescent="0.25">
      <c r="A422" s="594" t="s">
        <v>406</v>
      </c>
      <c r="B422" s="594"/>
      <c r="C422" s="594"/>
      <c r="D422" s="594"/>
      <c r="E422" s="594"/>
      <c r="F422" s="594"/>
      <c r="G422" s="594"/>
      <c r="H422" s="594"/>
      <c r="I422" s="594"/>
      <c r="J422" s="202"/>
      <c r="K422" s="202"/>
      <c r="L422" s="202"/>
      <c r="M422" s="203"/>
      <c r="N422" s="203"/>
      <c r="O422" s="196"/>
      <c r="P422" s="196"/>
      <c r="Q422" s="202"/>
    </row>
    <row r="423" spans="1:35" x14ac:dyDescent="0.25">
      <c r="A423" s="196"/>
      <c r="B423" s="196"/>
      <c r="C423" s="196"/>
      <c r="D423" s="196"/>
      <c r="E423" s="196"/>
      <c r="F423" s="196"/>
      <c r="G423" s="196"/>
      <c r="H423" s="196"/>
      <c r="I423" s="196"/>
      <c r="J423" s="196"/>
      <c r="K423" s="196"/>
      <c r="L423" s="196"/>
      <c r="M423" s="196"/>
      <c r="N423" s="196"/>
      <c r="O423" s="196"/>
      <c r="P423" s="196"/>
      <c r="Q423" s="196"/>
      <c r="V423" s="45"/>
      <c r="W423" s="45"/>
      <c r="X423" s="45"/>
    </row>
    <row r="424" spans="1:35" ht="20.25" customHeight="1" x14ac:dyDescent="0.25">
      <c r="A424" s="196" t="s">
        <v>415</v>
      </c>
      <c r="B424" s="196"/>
      <c r="C424" s="196"/>
      <c r="D424" s="196"/>
      <c r="F424" s="196" t="s">
        <v>416</v>
      </c>
      <c r="G424" s="196"/>
      <c r="H424" s="196"/>
      <c r="I424" s="196"/>
      <c r="J424" s="196"/>
      <c r="K424" s="196"/>
      <c r="L424" s="196"/>
      <c r="M424" s="196"/>
      <c r="N424" s="196" t="s">
        <v>410</v>
      </c>
      <c r="O424" s="196"/>
      <c r="P424" s="196"/>
      <c r="Q424" s="196"/>
    </row>
    <row r="425" spans="1:35" ht="18" customHeight="1" thickBot="1" x14ac:dyDescent="0.35">
      <c r="A425" s="207" t="s">
        <v>408</v>
      </c>
      <c r="B425" s="205"/>
      <c r="C425" s="205"/>
      <c r="D425" s="205"/>
      <c r="F425" s="207" t="s">
        <v>409</v>
      </c>
      <c r="G425" s="207"/>
      <c r="H425" s="205"/>
      <c r="I425" s="205"/>
      <c r="J425" s="205"/>
      <c r="K425" s="205"/>
      <c r="L425" s="205"/>
      <c r="M425" s="205"/>
      <c r="N425" s="207" t="s">
        <v>389</v>
      </c>
      <c r="O425" s="205"/>
      <c r="P425" s="196"/>
      <c r="Q425" s="196"/>
    </row>
    <row r="426" spans="1:35" ht="17.25" customHeight="1" x14ac:dyDescent="0.3">
      <c r="A426" s="386" t="s">
        <v>580</v>
      </c>
      <c r="B426" s="375"/>
      <c r="C426" s="375"/>
      <c r="D426" s="375"/>
      <c r="E426" s="347"/>
      <c r="F426" s="375"/>
      <c r="G426" s="375"/>
      <c r="H426" s="375"/>
      <c r="I426" s="375"/>
      <c r="J426" s="375"/>
      <c r="K426" s="375"/>
      <c r="L426" s="375"/>
      <c r="M426" s="375"/>
      <c r="N426" s="375"/>
      <c r="O426" s="375"/>
      <c r="P426" s="376"/>
      <c r="Q426" s="376"/>
      <c r="R426" s="347"/>
      <c r="S426" s="377"/>
    </row>
    <row r="427" spans="1:35" ht="17.25" customHeight="1" x14ac:dyDescent="0.3">
      <c r="A427" s="378"/>
      <c r="B427" s="373"/>
      <c r="C427" s="373"/>
      <c r="D427" s="373"/>
      <c r="E427" s="349"/>
      <c r="F427" s="373"/>
      <c r="G427" s="373"/>
      <c r="H427" s="373"/>
      <c r="I427" s="373"/>
      <c r="J427" s="373"/>
      <c r="K427" s="373"/>
      <c r="L427" s="373"/>
      <c r="M427" s="373"/>
      <c r="N427" s="373"/>
      <c r="O427" s="373"/>
      <c r="P427" s="374"/>
      <c r="Q427" s="374"/>
      <c r="R427" s="349"/>
      <c r="S427" s="379"/>
    </row>
    <row r="428" spans="1:35" ht="16.2" thickBot="1" x14ac:dyDescent="0.35">
      <c r="A428" s="380"/>
      <c r="B428" s="381"/>
      <c r="C428" s="381"/>
      <c r="D428" s="381"/>
      <c r="E428" s="382"/>
      <c r="F428" s="383"/>
      <c r="G428" s="383"/>
      <c r="H428" s="381"/>
      <c r="I428" s="381"/>
      <c r="J428" s="381"/>
      <c r="K428" s="381"/>
      <c r="L428" s="381"/>
      <c r="M428" s="381"/>
      <c r="N428" s="383"/>
      <c r="O428" s="381"/>
      <c r="P428" s="384"/>
      <c r="Q428" s="384"/>
      <c r="R428" s="382"/>
      <c r="S428" s="385"/>
    </row>
    <row r="431" spans="1:35" ht="20.399999999999999" x14ac:dyDescent="0.35">
      <c r="A431" s="591" t="s">
        <v>396</v>
      </c>
      <c r="B431" s="591"/>
      <c r="C431" s="591"/>
      <c r="D431" s="591"/>
      <c r="E431" s="591"/>
      <c r="F431" s="591"/>
      <c r="G431" s="591"/>
      <c r="H431" s="591"/>
      <c r="I431" s="591"/>
      <c r="J431" s="591"/>
      <c r="K431" s="591"/>
      <c r="L431" s="591"/>
      <c r="M431" s="591"/>
      <c r="N431" s="591"/>
      <c r="O431" s="591"/>
      <c r="P431" s="591"/>
      <c r="Q431" s="591"/>
      <c r="R431" s="591"/>
      <c r="S431" s="591"/>
      <c r="T431" s="195"/>
      <c r="U431" s="195"/>
      <c r="V431" s="195"/>
      <c r="W431" s="195"/>
      <c r="X431" s="193"/>
      <c r="Y431" s="193"/>
      <c r="Z431" s="193"/>
      <c r="AA431" s="193"/>
      <c r="AB431" s="193"/>
      <c r="AC431" s="193"/>
      <c r="AD431" s="193"/>
      <c r="AE431" s="193"/>
      <c r="AF431" s="193"/>
      <c r="AG431" s="193"/>
      <c r="AH431" s="193"/>
      <c r="AI431" s="193"/>
    </row>
    <row r="432" spans="1:35" ht="20.399999999999999" x14ac:dyDescent="0.35">
      <c r="A432" s="591" t="s">
        <v>425</v>
      </c>
      <c r="B432" s="591"/>
      <c r="C432" s="591"/>
      <c r="D432" s="591"/>
      <c r="E432" s="591"/>
      <c r="F432" s="591"/>
      <c r="G432" s="591"/>
      <c r="H432" s="591"/>
      <c r="I432" s="591"/>
      <c r="J432" s="591"/>
      <c r="K432" s="591"/>
      <c r="L432" s="591"/>
      <c r="M432" s="591"/>
      <c r="N432" s="591"/>
      <c r="O432" s="591"/>
      <c r="P432" s="591"/>
      <c r="Q432" s="591"/>
      <c r="R432" s="591"/>
      <c r="S432" s="591"/>
      <c r="T432" s="195"/>
      <c r="U432" s="195"/>
      <c r="V432" s="195"/>
      <c r="W432" s="195"/>
      <c r="X432" s="193"/>
      <c r="Y432" s="193"/>
      <c r="Z432" s="193"/>
      <c r="AA432" s="193"/>
      <c r="AB432" s="193"/>
      <c r="AC432" s="193"/>
      <c r="AD432" s="193"/>
      <c r="AE432" s="193"/>
      <c r="AF432" s="193"/>
      <c r="AG432" s="193"/>
      <c r="AH432" s="193"/>
      <c r="AI432" s="193"/>
    </row>
    <row r="433" spans="1:35" ht="20.399999999999999" x14ac:dyDescent="0.35">
      <c r="A433" s="591" t="s">
        <v>397</v>
      </c>
      <c r="B433" s="591"/>
      <c r="C433" s="591"/>
      <c r="D433" s="591"/>
      <c r="E433" s="591"/>
      <c r="F433" s="591"/>
      <c r="G433" s="591"/>
      <c r="H433" s="591"/>
      <c r="I433" s="591"/>
      <c r="J433" s="591"/>
      <c r="K433" s="591"/>
      <c r="L433" s="591"/>
      <c r="M433" s="591"/>
      <c r="N433" s="591"/>
      <c r="O433" s="591"/>
      <c r="P433" s="591"/>
      <c r="Q433" s="591"/>
      <c r="R433" s="591"/>
      <c r="S433" s="591"/>
      <c r="T433" s="195"/>
      <c r="U433" s="195"/>
      <c r="V433" s="195"/>
      <c r="W433" s="195"/>
      <c r="X433" s="193"/>
      <c r="Y433" s="193"/>
      <c r="Z433" s="193"/>
      <c r="AA433" s="193"/>
      <c r="AB433" s="193"/>
      <c r="AC433" s="193"/>
      <c r="AD433" s="193"/>
      <c r="AE433" s="193"/>
      <c r="AF433" s="193"/>
      <c r="AG433" s="193"/>
      <c r="AH433" s="193"/>
      <c r="AI433" s="193"/>
    </row>
    <row r="434" spans="1:35" ht="21" x14ac:dyDescent="0.4">
      <c r="A434" s="204"/>
      <c r="B434" s="204"/>
      <c r="C434" s="204"/>
      <c r="D434" s="204"/>
      <c r="E434" s="204"/>
      <c r="F434" s="204"/>
      <c r="G434" s="204"/>
      <c r="H434" s="204"/>
      <c r="I434" s="204"/>
      <c r="J434" s="196"/>
      <c r="K434" s="196"/>
      <c r="L434" s="196"/>
      <c r="M434" s="196"/>
      <c r="N434" s="196"/>
      <c r="O434" s="196"/>
      <c r="P434" s="196"/>
      <c r="Q434" s="196"/>
      <c r="R434" s="196"/>
      <c r="S434" s="196"/>
    </row>
    <row r="435" spans="1:35" ht="20.399999999999999" x14ac:dyDescent="0.35">
      <c r="A435" s="591" t="s">
        <v>398</v>
      </c>
      <c r="B435" s="591"/>
      <c r="C435" s="591"/>
      <c r="D435" s="591"/>
      <c r="E435" s="591"/>
      <c r="F435" s="591"/>
      <c r="G435" s="591"/>
      <c r="H435" s="591"/>
      <c r="I435" s="591"/>
      <c r="J435" s="591"/>
      <c r="K435" s="591"/>
      <c r="L435" s="591"/>
      <c r="M435" s="591"/>
      <c r="N435" s="591"/>
      <c r="O435" s="591"/>
      <c r="P435" s="591"/>
      <c r="Q435" s="591"/>
      <c r="R435" s="591"/>
      <c r="S435" s="591"/>
      <c r="T435" s="195"/>
      <c r="U435" s="195"/>
      <c r="V435" s="195"/>
      <c r="W435" s="195"/>
      <c r="X435" s="193"/>
      <c r="Y435" s="193"/>
      <c r="Z435" s="193"/>
      <c r="AA435" s="193"/>
      <c r="AB435" s="193"/>
      <c r="AC435" s="193"/>
      <c r="AD435" s="193"/>
      <c r="AE435" s="193"/>
      <c r="AF435" s="193"/>
      <c r="AG435" s="193"/>
      <c r="AH435" s="193"/>
      <c r="AI435" s="193"/>
    </row>
    <row r="436" spans="1:35" ht="12" customHeight="1" x14ac:dyDescent="0.35">
      <c r="A436" s="206"/>
      <c r="B436" s="206"/>
      <c r="C436" s="206"/>
      <c r="D436" s="206"/>
      <c r="E436" s="206"/>
      <c r="F436" s="206"/>
      <c r="G436" s="206"/>
      <c r="H436" s="206"/>
      <c r="I436" s="206"/>
      <c r="J436" s="206"/>
      <c r="K436" s="206"/>
      <c r="L436" s="206"/>
      <c r="M436" s="206"/>
      <c r="N436" s="206"/>
      <c r="O436" s="206"/>
      <c r="P436" s="206"/>
      <c r="Q436" s="206"/>
      <c r="R436" s="206"/>
      <c r="S436" s="206"/>
      <c r="T436" s="195"/>
      <c r="U436" s="195"/>
      <c r="V436" s="195"/>
      <c r="W436" s="195"/>
      <c r="X436" s="193"/>
      <c r="Y436" s="193"/>
      <c r="Z436" s="193"/>
      <c r="AA436" s="193"/>
      <c r="AB436" s="193"/>
      <c r="AC436" s="193"/>
      <c r="AD436" s="193"/>
      <c r="AE436" s="193"/>
      <c r="AF436" s="193"/>
      <c r="AG436" s="193"/>
      <c r="AH436" s="193"/>
      <c r="AI436" s="193"/>
    </row>
    <row r="437" spans="1:35" ht="15.6" x14ac:dyDescent="0.3">
      <c r="A437" s="205" t="s">
        <v>426</v>
      </c>
      <c r="B437" s="205"/>
      <c r="C437" s="205"/>
      <c r="D437" s="592">
        <f>'Attendance Report Form'!$AD$10</f>
        <v>46023</v>
      </c>
      <c r="E437" s="592"/>
      <c r="F437" s="592"/>
      <c r="G437" s="592"/>
      <c r="H437" s="592"/>
      <c r="I437" s="592"/>
      <c r="J437" s="196"/>
      <c r="K437" s="196"/>
      <c r="L437" s="196"/>
      <c r="M437" s="196"/>
      <c r="N437" s="196"/>
      <c r="O437" s="593" t="s">
        <v>553</v>
      </c>
      <c r="P437" s="593"/>
      <c r="Q437" s="205">
        <f>'Attendance Report Form'!$AD$9</f>
        <v>0</v>
      </c>
      <c r="R437" s="205"/>
      <c r="S437" s="205"/>
    </row>
    <row r="438" spans="1:35" ht="15.6" x14ac:dyDescent="0.3">
      <c r="J438" s="205"/>
      <c r="K438" s="205"/>
      <c r="O438" s="593" t="s">
        <v>510</v>
      </c>
      <c r="P438" s="593"/>
      <c r="Q438" s="205">
        <f>'Attendance Report Form'!$AI$9</f>
        <v>0</v>
      </c>
    </row>
    <row r="439" spans="1:35" ht="15.6" x14ac:dyDescent="0.3">
      <c r="A439" s="205" t="s">
        <v>428</v>
      </c>
      <c r="B439" s="205">
        <f>'Attendance Report Form'!$C$9</f>
        <v>0</v>
      </c>
      <c r="C439" s="205"/>
      <c r="D439" s="205"/>
      <c r="E439" s="205"/>
      <c r="F439" s="205"/>
      <c r="G439" s="205"/>
      <c r="H439" s="205"/>
      <c r="I439" s="205"/>
      <c r="J439" s="205"/>
      <c r="K439" s="205"/>
      <c r="L439" s="205"/>
      <c r="M439" s="205"/>
      <c r="N439" s="205"/>
      <c r="O439" s="205"/>
      <c r="P439" s="205"/>
      <c r="Q439" s="197"/>
      <c r="R439" s="197"/>
      <c r="S439" s="197"/>
      <c r="T439" s="194"/>
    </row>
    <row r="440" spans="1:35" ht="16.2" thickBot="1" x14ac:dyDescent="0.35">
      <c r="A440" s="205" t="s">
        <v>427</v>
      </c>
      <c r="B440" s="205">
        <f>IF('Attendance Report Form'!$AD$11 &lt;&gt; "", 'Attendance Report Form'!$AD$11, "")</f>
        <v>0</v>
      </c>
      <c r="C440" s="205"/>
      <c r="D440" s="205"/>
      <c r="E440" s="205"/>
      <c r="F440" s="205"/>
      <c r="G440" s="205"/>
      <c r="H440" s="205"/>
      <c r="I440" s="205"/>
      <c r="J440" s="205"/>
      <c r="K440" s="205"/>
      <c r="L440" s="205"/>
      <c r="M440" s="205"/>
      <c r="N440" s="205"/>
      <c r="O440" s="205"/>
      <c r="P440" s="205"/>
      <c r="Q440" s="197"/>
      <c r="R440" s="197"/>
      <c r="S440" s="197"/>
      <c r="T440" s="194"/>
    </row>
    <row r="441" spans="1:35" ht="16.2" thickBot="1" x14ac:dyDescent="0.35">
      <c r="A441" s="196"/>
      <c r="B441" s="196"/>
      <c r="C441" s="196"/>
      <c r="D441" s="196"/>
      <c r="E441" s="196"/>
      <c r="F441" s="196"/>
      <c r="G441" s="196"/>
      <c r="H441" s="196"/>
      <c r="I441" s="196"/>
      <c r="J441" s="588" t="s">
        <v>407</v>
      </c>
      <c r="K441" s="589"/>
      <c r="L441" s="589"/>
      <c r="M441" s="589"/>
      <c r="N441" s="589"/>
      <c r="O441" s="589"/>
      <c r="P441" s="589"/>
      <c r="Q441" s="589"/>
      <c r="R441" s="589"/>
      <c r="S441" s="590"/>
    </row>
    <row r="442" spans="1:35" ht="31.2" x14ac:dyDescent="0.3">
      <c r="A442" s="198" t="s">
        <v>400</v>
      </c>
      <c r="B442" s="294" t="s">
        <v>399</v>
      </c>
      <c r="C442" s="198" t="s">
        <v>579</v>
      </c>
      <c r="D442" s="198" t="s">
        <v>2</v>
      </c>
      <c r="E442" s="198" t="s">
        <v>145</v>
      </c>
      <c r="F442" s="198" t="s">
        <v>453</v>
      </c>
      <c r="G442" s="198" t="s">
        <v>418</v>
      </c>
      <c r="H442" s="198" t="s">
        <v>152</v>
      </c>
      <c r="I442" s="284" t="s">
        <v>401</v>
      </c>
      <c r="J442" s="199" t="s">
        <v>412</v>
      </c>
      <c r="K442" s="200" t="s">
        <v>413</v>
      </c>
      <c r="L442" s="201" t="s">
        <v>414</v>
      </c>
      <c r="M442" s="200" t="s">
        <v>402</v>
      </c>
      <c r="N442" s="201" t="s">
        <v>403</v>
      </c>
      <c r="O442" s="208" t="s">
        <v>417</v>
      </c>
      <c r="P442" s="209" t="s">
        <v>404</v>
      </c>
      <c r="Q442" s="295" t="s">
        <v>411</v>
      </c>
      <c r="R442" s="208" t="s">
        <v>405</v>
      </c>
      <c r="S442" s="209" t="s">
        <v>368</v>
      </c>
    </row>
    <row r="443" spans="1:35" ht="33" customHeight="1" x14ac:dyDescent="0.3">
      <c r="A443" s="312" t="str" cm="1">
        <f t="array" ref="A443">IFERROR(INDEX('Attendance Report Form'!$B$16:$B$287,SMALL(IF(ISNUMBER(SEARCH("C",'Attendance Report Form'!$C$16:$C$287)),ROW('Attendance Report Form'!$B$16:$B$287)-ROW('Attendance Report Form'!$B$16)+1),ROW(A181))),"")</f>
        <v/>
      </c>
      <c r="B443" s="313"/>
      <c r="C443" s="312" t="str" cm="1">
        <f t="array" ref="C443">IFERROR(
  INDEX('Attendance Report Form'!$D$16:$D$287,
    SMALL(
      IF(ISNUMBER(SEARCH("C",'Attendance Report Form'!$C$16:$C$287)),
         ROW('Attendance Report Form'!$C$16:$C$287)-ROW('Attendance Report Form'!$C$16)+1),
      ROW(A181)
    )
  ),
"")</f>
        <v/>
      </c>
      <c r="D443" s="312" t="str" cm="1">
        <f t="array" ref="D443">IF(A443="","",
  COUNTIF(
    INDEX('Attendance Report Form'!$E$16:$AI$287,
      SMALL(
        IF(ISNUMBER(SEARCH("C",'Attendance Report Form'!$C$16:$C$287)),
           ROW('Attendance Report Form'!$C$16:$C$287)-ROW('Attendance Report Form'!$C$16)+1),
        ROW(A181)
      ),
    0),
  "F")
)</f>
        <v/>
      </c>
      <c r="E443" s="312" t="str" cm="1">
        <f t="array" ref="E443">IF(A443="","",
  COUNTIF(
    INDEX('Attendance Report Form'!$E$16:$AI$287,
      SMALL(
        IF(ISNUMBER(SEARCH("C",'Attendance Report Form'!$C$16:$C$287)),
           ROW('Attendance Report Form'!$C$16:$C$287)-ROW('Attendance Report Form'!$C$16)+1),
        ROW(A181)
      ),
    0),
  "P")
)</f>
        <v/>
      </c>
      <c r="F443" s="312" t="str" cm="1">
        <f t="array" ref="F443">IF(A443="","",
  COUNTIF(
    INDEX('Attendance Report Form'!$E$16:$AI$287,
      SMALL(
        IF(ISNUMBER(SEARCH("C",'Attendance Report Form'!$C$16:$C$287)),
           ROW('Attendance Report Form'!$C$16:$C$287)-ROW('Attendance Report Form'!$C$16)+1),
        ROW(A181)
      ),
    0),
  "FP")
)</f>
        <v/>
      </c>
      <c r="G443" s="312" t="str" cm="1">
        <f t="array" ref="G443">IF(A443="","",
  COUNTIF(
    INDEX('Attendance Report Form'!$E$16:$AI$287,
      SMALL(
        IF(ISNUMBER(SEARCH("C",'Attendance Report Form'!$C$16:$C$287)),
           ROW('Attendance Report Form'!$C$16:$C$287)-ROW('Attendance Report Form'!$C$16)+1),
        ROW(A181)
      ),
    0),
  "SI")
)</f>
        <v/>
      </c>
      <c r="H443" s="312" t="str" cm="1">
        <f t="array" ref="H443">IF(A443="","",
  COUNTIF(
    INDEX('Attendance Report Form'!$E$16:$AI$287,
      SMALL(
        IF(ISNUMBER(SEARCH("C",'Attendance Report Form'!$C$16:$C$287)),
           ROW('Attendance Report Form'!$C$16:$C$287)-ROW('Attendance Report Form'!$C$16)+1),
        ROW(A181)
      ),
    0),
  "N")
)</f>
        <v/>
      </c>
      <c r="I443" s="309"/>
      <c r="J443" s="298"/>
      <c r="K443" s="299"/>
      <c r="L443" s="299"/>
      <c r="M443" s="299"/>
      <c r="N443" s="299"/>
      <c r="O443" s="300"/>
      <c r="P443" s="301"/>
      <c r="Q443" s="302"/>
      <c r="R443" s="300"/>
      <c r="S443" s="303"/>
    </row>
    <row r="444" spans="1:35" ht="33" customHeight="1" x14ac:dyDescent="0.3">
      <c r="A444" s="312" t="str" cm="1">
        <f t="array" ref="A444">IFERROR(INDEX('Attendance Report Form'!$B$16:$B$287,SMALL(IF(ISNUMBER(SEARCH("C",'Attendance Report Form'!$C$16:$C$287)),ROW('Attendance Report Form'!$B$16:$B$287)-ROW('Attendance Report Form'!$B$16)+1),ROW(A182))),"")</f>
        <v/>
      </c>
      <c r="B444" s="313"/>
      <c r="C444" s="312" t="str" cm="1">
        <f t="array" ref="C444">IFERROR(
  INDEX('Attendance Report Form'!$D$16:$D$287,
    SMALL(
      IF(ISNUMBER(SEARCH("C",'Attendance Report Form'!$C$16:$C$287)),
         ROW('Attendance Report Form'!$C$16:$C$287)-ROW('Attendance Report Form'!$C$16)+1),
      ROW(A182)
    )
  ),
"")</f>
        <v/>
      </c>
      <c r="D444" s="312" t="str" cm="1">
        <f t="array" ref="D444">IF(A444="","",
  COUNTIF(
    INDEX('Attendance Report Form'!$E$16:$AI$287,
      SMALL(
        IF(ISNUMBER(SEARCH("C",'Attendance Report Form'!$C$16:$C$287)),
           ROW('Attendance Report Form'!$C$16:$C$287)-ROW('Attendance Report Form'!$C$16)+1),
        ROW(A182)
      ),
    0),
  "F")
)</f>
        <v/>
      </c>
      <c r="E444" s="312" t="str" cm="1">
        <f t="array" ref="E444">IF(A444="","",
  COUNTIF(
    INDEX('Attendance Report Form'!$E$16:$AI$287,
      SMALL(
        IF(ISNUMBER(SEARCH("C",'Attendance Report Form'!$C$16:$C$287)),
           ROW('Attendance Report Form'!$C$16:$C$287)-ROW('Attendance Report Form'!$C$16)+1),
        ROW(A182)
      ),
    0),
  "P")
)</f>
        <v/>
      </c>
      <c r="F444" s="312" t="str" cm="1">
        <f t="array" ref="F444">IF(A444="","",
  COUNTIF(
    INDEX('Attendance Report Form'!$E$16:$AI$287,
      SMALL(
        IF(ISNUMBER(SEARCH("C",'Attendance Report Form'!$C$16:$C$287)),
           ROW('Attendance Report Form'!$C$16:$C$287)-ROW('Attendance Report Form'!$C$16)+1),
        ROW(A182)
      ),
    0),
  "FP")
)</f>
        <v/>
      </c>
      <c r="G444" s="312" t="str" cm="1">
        <f t="array" ref="G444">IF(A444="","",
  COUNTIF(
    INDEX('Attendance Report Form'!$E$16:$AI$287,
      SMALL(
        IF(ISNUMBER(SEARCH("C",'Attendance Report Form'!$C$16:$C$287)),
           ROW('Attendance Report Form'!$C$16:$C$287)-ROW('Attendance Report Form'!$C$16)+1),
        ROW(A182)
      ),
    0),
  "SI")
)</f>
        <v/>
      </c>
      <c r="H444" s="312" t="str" cm="1">
        <f t="array" ref="H444">IF(A444="","",
  COUNTIF(
    INDEX('Attendance Report Form'!$E$16:$AI$287,
      SMALL(
        IF(ISNUMBER(SEARCH("C",'Attendance Report Form'!$C$16:$C$287)),
           ROW('Attendance Report Form'!$C$16:$C$287)-ROW('Attendance Report Form'!$C$16)+1),
        ROW(A182)
      ),
    0),
  "N")
)</f>
        <v/>
      </c>
      <c r="I444" s="309"/>
      <c r="J444" s="298"/>
      <c r="K444" s="299"/>
      <c r="L444" s="299"/>
      <c r="M444" s="299"/>
      <c r="N444" s="299"/>
      <c r="O444" s="300"/>
      <c r="P444" s="301"/>
      <c r="Q444" s="302"/>
      <c r="R444" s="300"/>
      <c r="S444" s="303"/>
    </row>
    <row r="445" spans="1:35" ht="33" customHeight="1" x14ac:dyDescent="0.3">
      <c r="A445" s="312" t="str" cm="1">
        <f t="array" ref="A445">IFERROR(INDEX('Attendance Report Form'!$B$16:$B$287,SMALL(IF(ISNUMBER(SEARCH("C",'Attendance Report Form'!$C$16:$C$287)),ROW('Attendance Report Form'!$B$16:$B$287)-ROW('Attendance Report Form'!$B$16)+1),ROW(A183))),"")</f>
        <v/>
      </c>
      <c r="B445" s="313"/>
      <c r="C445" s="312" t="str" cm="1">
        <f t="array" ref="C445">IFERROR(
  INDEX('Attendance Report Form'!$D$16:$D$287,
    SMALL(
      IF(ISNUMBER(SEARCH("C",'Attendance Report Form'!$C$16:$C$287)),
         ROW('Attendance Report Form'!$C$16:$C$287)-ROW('Attendance Report Form'!$C$16)+1),
      ROW(A183)
    )
  ),
"")</f>
        <v/>
      </c>
      <c r="D445" s="312" t="str" cm="1">
        <f t="array" ref="D445">IF(A445="","",
  COUNTIF(
    INDEX('Attendance Report Form'!$E$16:$AI$287,
      SMALL(
        IF(ISNUMBER(SEARCH("C",'Attendance Report Form'!$C$16:$C$287)),
           ROW('Attendance Report Form'!$C$16:$C$287)-ROW('Attendance Report Form'!$C$16)+1),
        ROW(A183)
      ),
    0),
  "F")
)</f>
        <v/>
      </c>
      <c r="E445" s="312" t="str" cm="1">
        <f t="array" ref="E445">IF(A445="","",
  COUNTIF(
    INDEX('Attendance Report Form'!$E$16:$AI$287,
      SMALL(
        IF(ISNUMBER(SEARCH("C",'Attendance Report Form'!$C$16:$C$287)),
           ROW('Attendance Report Form'!$C$16:$C$287)-ROW('Attendance Report Form'!$C$16)+1),
        ROW(A183)
      ),
    0),
  "P")
)</f>
        <v/>
      </c>
      <c r="F445" s="312" t="str" cm="1">
        <f t="array" ref="F445">IF(A445="","",
  COUNTIF(
    INDEX('Attendance Report Form'!$E$16:$AI$287,
      SMALL(
        IF(ISNUMBER(SEARCH("C",'Attendance Report Form'!$C$16:$C$287)),
           ROW('Attendance Report Form'!$C$16:$C$287)-ROW('Attendance Report Form'!$C$16)+1),
        ROW(A183)
      ),
    0),
  "FP")
)</f>
        <v/>
      </c>
      <c r="G445" s="312" t="str" cm="1">
        <f t="array" ref="G445">IF(A445="","",
  COUNTIF(
    INDEX('Attendance Report Form'!$E$16:$AI$287,
      SMALL(
        IF(ISNUMBER(SEARCH("C",'Attendance Report Form'!$C$16:$C$287)),
           ROW('Attendance Report Form'!$C$16:$C$287)-ROW('Attendance Report Form'!$C$16)+1),
        ROW(A183)
      ),
    0),
  "SI")
)</f>
        <v/>
      </c>
      <c r="H445" s="312" t="str" cm="1">
        <f t="array" ref="H445">IF(A445="","",
  COUNTIF(
    INDEX('Attendance Report Form'!$E$16:$AI$287,
      SMALL(
        IF(ISNUMBER(SEARCH("C",'Attendance Report Form'!$C$16:$C$287)),
           ROW('Attendance Report Form'!$C$16:$C$287)-ROW('Attendance Report Form'!$C$16)+1),
        ROW(A183)
      ),
    0),
  "N")
)</f>
        <v/>
      </c>
      <c r="I445" s="309"/>
      <c r="J445" s="298"/>
      <c r="K445" s="299"/>
      <c r="L445" s="299"/>
      <c r="M445" s="299"/>
      <c r="N445" s="299"/>
      <c r="O445" s="300"/>
      <c r="P445" s="301"/>
      <c r="Q445" s="302"/>
      <c r="R445" s="300"/>
      <c r="S445" s="303"/>
    </row>
    <row r="446" spans="1:35" ht="33" customHeight="1" x14ac:dyDescent="0.3">
      <c r="A446" s="312" t="str" cm="1">
        <f t="array" ref="A446">IFERROR(INDEX('Attendance Report Form'!$B$16:$B$287,SMALL(IF(ISNUMBER(SEARCH("C",'Attendance Report Form'!$C$16:$C$287)),ROW('Attendance Report Form'!$B$16:$B$287)-ROW('Attendance Report Form'!$B$16)+1),ROW(A184))),"")</f>
        <v/>
      </c>
      <c r="B446" s="313"/>
      <c r="C446" s="312" t="str" cm="1">
        <f t="array" ref="C446">IFERROR(
  INDEX('Attendance Report Form'!$D$16:$D$287,
    SMALL(
      IF(ISNUMBER(SEARCH("C",'Attendance Report Form'!$C$16:$C$287)),
         ROW('Attendance Report Form'!$C$16:$C$287)-ROW('Attendance Report Form'!$C$16)+1),
      ROW(A184)
    )
  ),
"")</f>
        <v/>
      </c>
      <c r="D446" s="312" t="str" cm="1">
        <f t="array" ref="D446">IF(A446="","",
  COUNTIF(
    INDEX('Attendance Report Form'!$E$16:$AI$287,
      SMALL(
        IF(ISNUMBER(SEARCH("C",'Attendance Report Form'!$C$16:$C$287)),
           ROW('Attendance Report Form'!$C$16:$C$287)-ROW('Attendance Report Form'!$C$16)+1),
        ROW(A184)
      ),
    0),
  "F")
)</f>
        <v/>
      </c>
      <c r="E446" s="312" t="str" cm="1">
        <f t="array" ref="E446">IF(A446="","",
  COUNTIF(
    INDEX('Attendance Report Form'!$E$16:$AI$287,
      SMALL(
        IF(ISNUMBER(SEARCH("C",'Attendance Report Form'!$C$16:$C$287)),
           ROW('Attendance Report Form'!$C$16:$C$287)-ROW('Attendance Report Form'!$C$16)+1),
        ROW(A184)
      ),
    0),
  "P")
)</f>
        <v/>
      </c>
      <c r="F446" s="312" t="str" cm="1">
        <f t="array" ref="F446">IF(A446="","",
  COUNTIF(
    INDEX('Attendance Report Form'!$E$16:$AI$287,
      SMALL(
        IF(ISNUMBER(SEARCH("C",'Attendance Report Form'!$C$16:$C$287)),
           ROW('Attendance Report Form'!$C$16:$C$287)-ROW('Attendance Report Form'!$C$16)+1),
        ROW(A184)
      ),
    0),
  "FP")
)</f>
        <v/>
      </c>
      <c r="G446" s="312" t="str" cm="1">
        <f t="array" ref="G446">IF(A446="","",
  COUNTIF(
    INDEX('Attendance Report Form'!$E$16:$AI$287,
      SMALL(
        IF(ISNUMBER(SEARCH("C",'Attendance Report Form'!$C$16:$C$287)),
           ROW('Attendance Report Form'!$C$16:$C$287)-ROW('Attendance Report Form'!$C$16)+1),
        ROW(A184)
      ),
    0),
  "SI")
)</f>
        <v/>
      </c>
      <c r="H446" s="312" t="str" cm="1">
        <f t="array" ref="H446">IF(A446="","",
  COUNTIF(
    INDEX('Attendance Report Form'!$E$16:$AI$287,
      SMALL(
        IF(ISNUMBER(SEARCH("C",'Attendance Report Form'!$C$16:$C$287)),
           ROW('Attendance Report Form'!$C$16:$C$287)-ROW('Attendance Report Form'!$C$16)+1),
        ROW(A184)
      ),
    0),
  "N")
)</f>
        <v/>
      </c>
      <c r="I446" s="309"/>
      <c r="J446" s="298"/>
      <c r="K446" s="299"/>
      <c r="L446" s="299"/>
      <c r="M446" s="299"/>
      <c r="N446" s="299"/>
      <c r="O446" s="300"/>
      <c r="P446" s="301"/>
      <c r="Q446" s="302"/>
      <c r="R446" s="300"/>
      <c r="S446" s="303"/>
    </row>
    <row r="447" spans="1:35" ht="33" customHeight="1" x14ac:dyDescent="0.3">
      <c r="A447" s="312" t="str" cm="1">
        <f t="array" ref="A447">IFERROR(INDEX('Attendance Report Form'!$B$16:$B$287,SMALL(IF(ISNUMBER(SEARCH("C",'Attendance Report Form'!$C$16:$C$287)),ROW('Attendance Report Form'!$B$16:$B$287)-ROW('Attendance Report Form'!$B$16)+1),ROW(A185))),"")</f>
        <v/>
      </c>
      <c r="B447" s="313"/>
      <c r="C447" s="312" t="str" cm="1">
        <f t="array" ref="C447">IFERROR(
  INDEX('Attendance Report Form'!$D$16:$D$287,
    SMALL(
      IF(ISNUMBER(SEARCH("C",'Attendance Report Form'!$C$16:$C$287)),
         ROW('Attendance Report Form'!$C$16:$C$287)-ROW('Attendance Report Form'!$C$16)+1),
      ROW(A185)
    )
  ),
"")</f>
        <v/>
      </c>
      <c r="D447" s="312" t="str" cm="1">
        <f t="array" ref="D447">IF(A447="","",
  COUNTIF(
    INDEX('Attendance Report Form'!$E$16:$AI$287,
      SMALL(
        IF(ISNUMBER(SEARCH("C",'Attendance Report Form'!$C$16:$C$287)),
           ROW('Attendance Report Form'!$C$16:$C$287)-ROW('Attendance Report Form'!$C$16)+1),
        ROW(A185)
      ),
    0),
  "F")
)</f>
        <v/>
      </c>
      <c r="E447" s="312" t="str" cm="1">
        <f t="array" ref="E447">IF(A447="","",
  COUNTIF(
    INDEX('Attendance Report Form'!$E$16:$AI$287,
      SMALL(
        IF(ISNUMBER(SEARCH("C",'Attendance Report Form'!$C$16:$C$287)),
           ROW('Attendance Report Form'!$C$16:$C$287)-ROW('Attendance Report Form'!$C$16)+1),
        ROW(A185)
      ),
    0),
  "P")
)</f>
        <v/>
      </c>
      <c r="F447" s="312" t="str" cm="1">
        <f t="array" ref="F447">IF(A447="","",
  COUNTIF(
    INDEX('Attendance Report Form'!$E$16:$AI$287,
      SMALL(
        IF(ISNUMBER(SEARCH("C",'Attendance Report Form'!$C$16:$C$287)),
           ROW('Attendance Report Form'!$C$16:$C$287)-ROW('Attendance Report Form'!$C$16)+1),
        ROW(A185)
      ),
    0),
  "FP")
)</f>
        <v/>
      </c>
      <c r="G447" s="312" t="str" cm="1">
        <f t="array" ref="G447">IF(A447="","",
  COUNTIF(
    INDEX('Attendance Report Form'!$E$16:$AI$287,
      SMALL(
        IF(ISNUMBER(SEARCH("C",'Attendance Report Form'!$C$16:$C$287)),
           ROW('Attendance Report Form'!$C$16:$C$287)-ROW('Attendance Report Form'!$C$16)+1),
        ROW(A185)
      ),
    0),
  "SI")
)</f>
        <v/>
      </c>
      <c r="H447" s="312" t="str" cm="1">
        <f t="array" ref="H447">IF(A447="","",
  COUNTIF(
    INDEX('Attendance Report Form'!$E$16:$AI$287,
      SMALL(
        IF(ISNUMBER(SEARCH("C",'Attendance Report Form'!$C$16:$C$287)),
           ROW('Attendance Report Form'!$C$16:$C$287)-ROW('Attendance Report Form'!$C$16)+1),
        ROW(A185)
      ),
    0),
  "N")
)</f>
        <v/>
      </c>
      <c r="I447" s="309"/>
      <c r="J447" s="298"/>
      <c r="K447" s="299"/>
      <c r="L447" s="299"/>
      <c r="M447" s="299"/>
      <c r="N447" s="299"/>
      <c r="O447" s="300"/>
      <c r="P447" s="301"/>
      <c r="Q447" s="302"/>
      <c r="R447" s="300"/>
      <c r="S447" s="303"/>
    </row>
    <row r="448" spans="1:35" ht="33" customHeight="1" x14ac:dyDescent="0.3">
      <c r="A448" s="312" t="str" cm="1">
        <f t="array" ref="A448">IFERROR(INDEX('Attendance Report Form'!$B$16:$B$287,SMALL(IF(ISNUMBER(SEARCH("C",'Attendance Report Form'!$C$16:$C$287)),ROW('Attendance Report Form'!$B$16:$B$287)-ROW('Attendance Report Form'!$B$16)+1),ROW(A186))),"")</f>
        <v/>
      </c>
      <c r="B448" s="313"/>
      <c r="C448" s="312" t="str" cm="1">
        <f t="array" ref="C448">IFERROR(
  INDEX('Attendance Report Form'!$D$16:$D$287,
    SMALL(
      IF(ISNUMBER(SEARCH("C",'Attendance Report Form'!$C$16:$C$287)),
         ROW('Attendance Report Form'!$C$16:$C$287)-ROW('Attendance Report Form'!$C$16)+1),
      ROW(A186)
    )
  ),
"")</f>
        <v/>
      </c>
      <c r="D448" s="312" t="str" cm="1">
        <f t="array" ref="D448">IF(A448="","",
  COUNTIF(
    INDEX('Attendance Report Form'!$E$16:$AI$287,
      SMALL(
        IF(ISNUMBER(SEARCH("C",'Attendance Report Form'!$C$16:$C$287)),
           ROW('Attendance Report Form'!$C$16:$C$287)-ROW('Attendance Report Form'!$C$16)+1),
        ROW(A186)
      ),
    0),
  "F")
)</f>
        <v/>
      </c>
      <c r="E448" s="312" t="str" cm="1">
        <f t="array" ref="E448">IF(A448="","",
  COUNTIF(
    INDEX('Attendance Report Form'!$E$16:$AI$287,
      SMALL(
        IF(ISNUMBER(SEARCH("C",'Attendance Report Form'!$C$16:$C$287)),
           ROW('Attendance Report Form'!$C$16:$C$287)-ROW('Attendance Report Form'!$C$16)+1),
        ROW(A186)
      ),
    0),
  "P")
)</f>
        <v/>
      </c>
      <c r="F448" s="312" t="str" cm="1">
        <f t="array" ref="F448">IF(A448="","",
  COUNTIF(
    INDEX('Attendance Report Form'!$E$16:$AI$287,
      SMALL(
        IF(ISNUMBER(SEARCH("C",'Attendance Report Form'!$C$16:$C$287)),
           ROW('Attendance Report Form'!$C$16:$C$287)-ROW('Attendance Report Form'!$C$16)+1),
        ROW(A186)
      ),
    0),
  "FP")
)</f>
        <v/>
      </c>
      <c r="G448" s="312" t="str" cm="1">
        <f t="array" ref="G448">IF(A448="","",
  COUNTIF(
    INDEX('Attendance Report Form'!$E$16:$AI$287,
      SMALL(
        IF(ISNUMBER(SEARCH("C",'Attendance Report Form'!$C$16:$C$287)),
           ROW('Attendance Report Form'!$C$16:$C$287)-ROW('Attendance Report Form'!$C$16)+1),
        ROW(A186)
      ),
    0),
  "SI")
)</f>
        <v/>
      </c>
      <c r="H448" s="312" t="str" cm="1">
        <f t="array" ref="H448">IF(A448="","",
  COUNTIF(
    INDEX('Attendance Report Form'!$E$16:$AI$287,
      SMALL(
        IF(ISNUMBER(SEARCH("C",'Attendance Report Form'!$C$16:$C$287)),
           ROW('Attendance Report Form'!$C$16:$C$287)-ROW('Attendance Report Form'!$C$16)+1),
        ROW(A186)
      ),
    0),
  "N")
)</f>
        <v/>
      </c>
      <c r="I448" s="309"/>
      <c r="J448" s="298"/>
      <c r="K448" s="299"/>
      <c r="L448" s="299"/>
      <c r="M448" s="299"/>
      <c r="N448" s="299"/>
      <c r="O448" s="300"/>
      <c r="P448" s="301"/>
      <c r="Q448" s="302"/>
      <c r="R448" s="300"/>
      <c r="S448" s="303"/>
    </row>
    <row r="449" spans="1:24" ht="33" customHeight="1" x14ac:dyDescent="0.3">
      <c r="A449" s="312" t="str" cm="1">
        <f t="array" ref="A449">IFERROR(INDEX('Attendance Report Form'!$B$16:$B$287,SMALL(IF(ISNUMBER(SEARCH("C",'Attendance Report Form'!$C$16:$C$287)),ROW('Attendance Report Form'!$B$16:$B$287)-ROW('Attendance Report Form'!$B$16)+1),ROW(A187))),"")</f>
        <v/>
      </c>
      <c r="B449" s="313"/>
      <c r="C449" s="312" t="str" cm="1">
        <f t="array" ref="C449">IFERROR(
  INDEX('Attendance Report Form'!$D$16:$D$287,
    SMALL(
      IF(ISNUMBER(SEARCH("C",'Attendance Report Form'!$C$16:$C$287)),
         ROW('Attendance Report Form'!$C$16:$C$287)-ROW('Attendance Report Form'!$C$16)+1),
      ROW(A187)
    )
  ),
"")</f>
        <v/>
      </c>
      <c r="D449" s="312" t="str" cm="1">
        <f t="array" ref="D449">IF(A449="","",
  COUNTIF(
    INDEX('Attendance Report Form'!$E$16:$AI$287,
      SMALL(
        IF(ISNUMBER(SEARCH("C",'Attendance Report Form'!$C$16:$C$287)),
           ROW('Attendance Report Form'!$C$16:$C$287)-ROW('Attendance Report Form'!$C$16)+1),
        ROW(A187)
      ),
    0),
  "F")
)</f>
        <v/>
      </c>
      <c r="E449" s="312" t="str" cm="1">
        <f t="array" ref="E449">IF(A449="","",
  COUNTIF(
    INDEX('Attendance Report Form'!$E$16:$AI$287,
      SMALL(
        IF(ISNUMBER(SEARCH("C",'Attendance Report Form'!$C$16:$C$287)),
           ROW('Attendance Report Form'!$C$16:$C$287)-ROW('Attendance Report Form'!$C$16)+1),
        ROW(A187)
      ),
    0),
  "P")
)</f>
        <v/>
      </c>
      <c r="F449" s="312" t="str" cm="1">
        <f t="array" ref="F449">IF(A449="","",
  COUNTIF(
    INDEX('Attendance Report Form'!$E$16:$AI$287,
      SMALL(
        IF(ISNUMBER(SEARCH("C",'Attendance Report Form'!$C$16:$C$287)),
           ROW('Attendance Report Form'!$C$16:$C$287)-ROW('Attendance Report Form'!$C$16)+1),
        ROW(A187)
      ),
    0),
  "FP")
)</f>
        <v/>
      </c>
      <c r="G449" s="312" t="str" cm="1">
        <f t="array" ref="G449">IF(A449="","",
  COUNTIF(
    INDEX('Attendance Report Form'!$E$16:$AI$287,
      SMALL(
        IF(ISNUMBER(SEARCH("C",'Attendance Report Form'!$C$16:$C$287)),
           ROW('Attendance Report Form'!$C$16:$C$287)-ROW('Attendance Report Form'!$C$16)+1),
        ROW(A187)
      ),
    0),
  "SI")
)</f>
        <v/>
      </c>
      <c r="H449" s="312" t="str" cm="1">
        <f t="array" ref="H449">IF(A449="","",
  COUNTIF(
    INDEX('Attendance Report Form'!$E$16:$AI$287,
      SMALL(
        IF(ISNUMBER(SEARCH("C",'Attendance Report Form'!$C$16:$C$287)),
           ROW('Attendance Report Form'!$C$16:$C$287)-ROW('Attendance Report Form'!$C$16)+1),
        ROW(A187)
      ),
    0),
  "N")
)</f>
        <v/>
      </c>
      <c r="I449" s="309"/>
      <c r="J449" s="298"/>
      <c r="K449" s="299"/>
      <c r="L449" s="299"/>
      <c r="M449" s="299"/>
      <c r="N449" s="299"/>
      <c r="O449" s="300"/>
      <c r="P449" s="301"/>
      <c r="Q449" s="302"/>
      <c r="R449" s="300"/>
      <c r="S449" s="303"/>
    </row>
    <row r="450" spans="1:24" ht="33" customHeight="1" x14ac:dyDescent="0.3">
      <c r="A450" s="312" t="str" cm="1">
        <f t="array" ref="A450">IFERROR(INDEX('Attendance Report Form'!$B$16:$B$287,SMALL(IF(ISNUMBER(SEARCH("C",'Attendance Report Form'!$C$16:$C$287)),ROW('Attendance Report Form'!$B$16:$B$287)-ROW('Attendance Report Form'!$B$16)+1),ROW(A188))),"")</f>
        <v/>
      </c>
      <c r="B450" s="313"/>
      <c r="C450" s="312" t="str" cm="1">
        <f t="array" ref="C450">IFERROR(
  INDEX('Attendance Report Form'!$D$16:$D$287,
    SMALL(
      IF(ISNUMBER(SEARCH("C",'Attendance Report Form'!$C$16:$C$287)),
         ROW('Attendance Report Form'!$C$16:$C$287)-ROW('Attendance Report Form'!$C$16)+1),
      ROW(A188)
    )
  ),
"")</f>
        <v/>
      </c>
      <c r="D450" s="312" t="str" cm="1">
        <f t="array" ref="D450">IF(A450="","",
  COUNTIF(
    INDEX('Attendance Report Form'!$E$16:$AI$287,
      SMALL(
        IF(ISNUMBER(SEARCH("C",'Attendance Report Form'!$C$16:$C$287)),
           ROW('Attendance Report Form'!$C$16:$C$287)-ROW('Attendance Report Form'!$C$16)+1),
        ROW(A188)
      ),
    0),
  "F")
)</f>
        <v/>
      </c>
      <c r="E450" s="312" t="str" cm="1">
        <f t="array" ref="E450">IF(A450="","",
  COUNTIF(
    INDEX('Attendance Report Form'!$E$16:$AI$287,
      SMALL(
        IF(ISNUMBER(SEARCH("C",'Attendance Report Form'!$C$16:$C$287)),
           ROW('Attendance Report Form'!$C$16:$C$287)-ROW('Attendance Report Form'!$C$16)+1),
        ROW(A188)
      ),
    0),
  "P")
)</f>
        <v/>
      </c>
      <c r="F450" s="312" t="str" cm="1">
        <f t="array" ref="F450">IF(A450="","",
  COUNTIF(
    INDEX('Attendance Report Form'!$E$16:$AI$287,
      SMALL(
        IF(ISNUMBER(SEARCH("C",'Attendance Report Form'!$C$16:$C$287)),
           ROW('Attendance Report Form'!$C$16:$C$287)-ROW('Attendance Report Form'!$C$16)+1),
        ROW(A188)
      ),
    0),
  "FP")
)</f>
        <v/>
      </c>
      <c r="G450" s="312" t="str" cm="1">
        <f t="array" ref="G450">IF(A450="","",
  COUNTIF(
    INDEX('Attendance Report Form'!$E$16:$AI$287,
      SMALL(
        IF(ISNUMBER(SEARCH("C",'Attendance Report Form'!$C$16:$C$287)),
           ROW('Attendance Report Form'!$C$16:$C$287)-ROW('Attendance Report Form'!$C$16)+1),
        ROW(A188)
      ),
    0),
  "SI")
)</f>
        <v/>
      </c>
      <c r="H450" s="312" t="str" cm="1">
        <f t="array" ref="H450">IF(A450="","",
  COUNTIF(
    INDEX('Attendance Report Form'!$E$16:$AI$287,
      SMALL(
        IF(ISNUMBER(SEARCH("C",'Attendance Report Form'!$C$16:$C$287)),
           ROW('Attendance Report Form'!$C$16:$C$287)-ROW('Attendance Report Form'!$C$16)+1),
        ROW(A188)
      ),
    0),
  "N")
)</f>
        <v/>
      </c>
      <c r="I450" s="309"/>
      <c r="J450" s="298"/>
      <c r="K450" s="299"/>
      <c r="L450" s="299"/>
      <c r="M450" s="299"/>
      <c r="N450" s="299"/>
      <c r="O450" s="300"/>
      <c r="P450" s="301"/>
      <c r="Q450" s="302"/>
      <c r="R450" s="300"/>
      <c r="S450" s="303"/>
    </row>
    <row r="451" spans="1:24" ht="33" customHeight="1" x14ac:dyDescent="0.3">
      <c r="A451" s="312" t="str" cm="1">
        <f t="array" ref="A451">IFERROR(INDEX('Attendance Report Form'!$B$16:$B$287,SMALL(IF(ISNUMBER(SEARCH("C",'Attendance Report Form'!$C$16:$C$287)),ROW('Attendance Report Form'!$B$16:$B$287)-ROW('Attendance Report Form'!$B$16)+1),ROW(A189))),"")</f>
        <v/>
      </c>
      <c r="B451" s="313"/>
      <c r="C451" s="312" t="str" cm="1">
        <f t="array" ref="C451">IFERROR(
  INDEX('Attendance Report Form'!$D$16:$D$287,
    SMALL(
      IF(ISNUMBER(SEARCH("C",'Attendance Report Form'!$C$16:$C$287)),
         ROW('Attendance Report Form'!$C$16:$C$287)-ROW('Attendance Report Form'!$C$16)+1),
      ROW(A189)
    )
  ),
"")</f>
        <v/>
      </c>
      <c r="D451" s="312" t="str" cm="1">
        <f t="array" ref="D451">IF(A451="","",
  COUNTIF(
    INDEX('Attendance Report Form'!$E$16:$AI$287,
      SMALL(
        IF(ISNUMBER(SEARCH("C",'Attendance Report Form'!$C$16:$C$287)),
           ROW('Attendance Report Form'!$C$16:$C$287)-ROW('Attendance Report Form'!$C$16)+1),
        ROW(A189)
      ),
    0),
  "F")
)</f>
        <v/>
      </c>
      <c r="E451" s="312" t="str" cm="1">
        <f t="array" ref="E451">IF(A451="","",
  COUNTIF(
    INDEX('Attendance Report Form'!$E$16:$AI$287,
      SMALL(
        IF(ISNUMBER(SEARCH("C",'Attendance Report Form'!$C$16:$C$287)),
           ROW('Attendance Report Form'!$C$16:$C$287)-ROW('Attendance Report Form'!$C$16)+1),
        ROW(A189)
      ),
    0),
  "P")
)</f>
        <v/>
      </c>
      <c r="F451" s="312" t="str" cm="1">
        <f t="array" ref="F451">IF(A451="","",
  COUNTIF(
    INDEX('Attendance Report Form'!$E$16:$AI$287,
      SMALL(
        IF(ISNUMBER(SEARCH("C",'Attendance Report Form'!$C$16:$C$287)),
           ROW('Attendance Report Form'!$C$16:$C$287)-ROW('Attendance Report Form'!$C$16)+1),
        ROW(A189)
      ),
    0),
  "FP")
)</f>
        <v/>
      </c>
      <c r="G451" s="312" t="str" cm="1">
        <f t="array" ref="G451">IF(A451="","",
  COUNTIF(
    INDEX('Attendance Report Form'!$E$16:$AI$287,
      SMALL(
        IF(ISNUMBER(SEARCH("C",'Attendance Report Form'!$C$16:$C$287)),
           ROW('Attendance Report Form'!$C$16:$C$287)-ROW('Attendance Report Form'!$C$16)+1),
        ROW(A189)
      ),
    0),
  "SI")
)</f>
        <v/>
      </c>
      <c r="H451" s="312" t="str" cm="1">
        <f t="array" ref="H451">IF(A451="","",
  COUNTIF(
    INDEX('Attendance Report Form'!$E$16:$AI$287,
      SMALL(
        IF(ISNUMBER(SEARCH("C",'Attendance Report Form'!$C$16:$C$287)),
           ROW('Attendance Report Form'!$C$16:$C$287)-ROW('Attendance Report Form'!$C$16)+1),
        ROW(A189)
      ),
    0),
  "N")
)</f>
        <v/>
      </c>
      <c r="I451" s="309"/>
      <c r="J451" s="298"/>
      <c r="K451" s="299"/>
      <c r="L451" s="299"/>
      <c r="M451" s="299"/>
      <c r="N451" s="299"/>
      <c r="O451" s="300"/>
      <c r="P451" s="301"/>
      <c r="Q451" s="302"/>
      <c r="R451" s="300"/>
      <c r="S451" s="303"/>
    </row>
    <row r="452" spans="1:24" ht="33" customHeight="1" x14ac:dyDescent="0.3">
      <c r="A452" s="312" t="str" cm="1">
        <f t="array" ref="A452">IFERROR(INDEX('Attendance Report Form'!$B$16:$B$287,SMALL(IF(ISNUMBER(SEARCH("C",'Attendance Report Form'!$C$16:$C$287)),ROW('Attendance Report Form'!$B$16:$B$287)-ROW('Attendance Report Form'!$B$16)+1),ROW(A190))),"")</f>
        <v/>
      </c>
      <c r="B452" s="313"/>
      <c r="C452" s="312" t="str" cm="1">
        <f t="array" ref="C452">IFERROR(
  INDEX('Attendance Report Form'!$D$16:$D$287,
    SMALL(
      IF(ISNUMBER(SEARCH("C",'Attendance Report Form'!$C$16:$C$287)),
         ROW('Attendance Report Form'!$C$16:$C$287)-ROW('Attendance Report Form'!$C$16)+1),
      ROW(A190)
    )
  ),
"")</f>
        <v/>
      </c>
      <c r="D452" s="312" t="str" cm="1">
        <f t="array" ref="D452">IF(A452="","",
  COUNTIF(
    INDEX('Attendance Report Form'!$E$16:$AI$287,
      SMALL(
        IF(ISNUMBER(SEARCH("C",'Attendance Report Form'!$C$16:$C$287)),
           ROW('Attendance Report Form'!$C$16:$C$287)-ROW('Attendance Report Form'!$C$16)+1),
        ROW(A190)
      ),
    0),
  "F")
)</f>
        <v/>
      </c>
      <c r="E452" s="312" t="str" cm="1">
        <f t="array" ref="E452">IF(A452="","",
  COUNTIF(
    INDEX('Attendance Report Form'!$E$16:$AI$287,
      SMALL(
        IF(ISNUMBER(SEARCH("C",'Attendance Report Form'!$C$16:$C$287)),
           ROW('Attendance Report Form'!$C$16:$C$287)-ROW('Attendance Report Form'!$C$16)+1),
        ROW(A190)
      ),
    0),
  "P")
)</f>
        <v/>
      </c>
      <c r="F452" s="312" t="str" cm="1">
        <f t="array" ref="F452">IF(A452="","",
  COUNTIF(
    INDEX('Attendance Report Form'!$E$16:$AI$287,
      SMALL(
        IF(ISNUMBER(SEARCH("C",'Attendance Report Form'!$C$16:$C$287)),
           ROW('Attendance Report Form'!$C$16:$C$287)-ROW('Attendance Report Form'!$C$16)+1),
        ROW(A190)
      ),
    0),
  "FP")
)</f>
        <v/>
      </c>
      <c r="G452" s="312" t="str" cm="1">
        <f t="array" ref="G452">IF(A452="","",
  COUNTIF(
    INDEX('Attendance Report Form'!$E$16:$AI$287,
      SMALL(
        IF(ISNUMBER(SEARCH("C",'Attendance Report Form'!$C$16:$C$287)),
           ROW('Attendance Report Form'!$C$16:$C$287)-ROW('Attendance Report Form'!$C$16)+1),
        ROW(A190)
      ),
    0),
  "SI")
)</f>
        <v/>
      </c>
      <c r="H452" s="312" t="str" cm="1">
        <f t="array" ref="H452">IF(A452="","",
  COUNTIF(
    INDEX('Attendance Report Form'!$E$16:$AI$287,
      SMALL(
        IF(ISNUMBER(SEARCH("C",'Attendance Report Form'!$C$16:$C$287)),
           ROW('Attendance Report Form'!$C$16:$C$287)-ROW('Attendance Report Form'!$C$16)+1),
        ROW(A190)
      ),
    0),
  "N")
)</f>
        <v/>
      </c>
      <c r="I452" s="309"/>
      <c r="J452" s="298"/>
      <c r="K452" s="299"/>
      <c r="L452" s="299"/>
      <c r="M452" s="299"/>
      <c r="N452" s="299"/>
      <c r="O452" s="300"/>
      <c r="P452" s="301"/>
      <c r="Q452" s="302"/>
      <c r="R452" s="300"/>
      <c r="S452" s="303"/>
    </row>
    <row r="453" spans="1:24" ht="33" customHeight="1" x14ac:dyDescent="0.3">
      <c r="A453" s="312" t="str" cm="1">
        <f t="array" ref="A453">IFERROR(INDEX('Attendance Report Form'!$B$16:$B$287,SMALL(IF(ISNUMBER(SEARCH("C",'Attendance Report Form'!$C$16:$C$287)),ROW('Attendance Report Form'!$B$16:$B$287)-ROW('Attendance Report Form'!$B$16)+1),ROW(A191))),"")</f>
        <v/>
      </c>
      <c r="B453" s="313"/>
      <c r="C453" s="312" t="str" cm="1">
        <f t="array" ref="C453">IFERROR(
  INDEX('Attendance Report Form'!$D$16:$D$287,
    SMALL(
      IF(ISNUMBER(SEARCH("C",'Attendance Report Form'!$C$16:$C$287)),
         ROW('Attendance Report Form'!$C$16:$C$287)-ROW('Attendance Report Form'!$C$16)+1),
      ROW(A191)
    )
  ),
"")</f>
        <v/>
      </c>
      <c r="D453" s="312" t="str" cm="1">
        <f t="array" ref="D453">IF(A453="","",
  COUNTIF(
    INDEX('Attendance Report Form'!$E$16:$AI$287,
      SMALL(
        IF(ISNUMBER(SEARCH("C",'Attendance Report Form'!$C$16:$C$287)),
           ROW('Attendance Report Form'!$C$16:$C$287)-ROW('Attendance Report Form'!$C$16)+1),
        ROW(A191)
      ),
    0),
  "F")
)</f>
        <v/>
      </c>
      <c r="E453" s="312" t="str" cm="1">
        <f t="array" ref="E453">IF(A453="","",
  COUNTIF(
    INDEX('Attendance Report Form'!$E$16:$AI$287,
      SMALL(
        IF(ISNUMBER(SEARCH("C",'Attendance Report Form'!$C$16:$C$287)),
           ROW('Attendance Report Form'!$C$16:$C$287)-ROW('Attendance Report Form'!$C$16)+1),
        ROW(A191)
      ),
    0),
  "P")
)</f>
        <v/>
      </c>
      <c r="F453" s="312" t="str" cm="1">
        <f t="array" ref="F453">IF(A453="","",
  COUNTIF(
    INDEX('Attendance Report Form'!$E$16:$AI$287,
      SMALL(
        IF(ISNUMBER(SEARCH("C",'Attendance Report Form'!$C$16:$C$287)),
           ROW('Attendance Report Form'!$C$16:$C$287)-ROW('Attendance Report Form'!$C$16)+1),
        ROW(A191)
      ),
    0),
  "FP")
)</f>
        <v/>
      </c>
      <c r="G453" s="312" t="str" cm="1">
        <f t="array" ref="G453">IF(A453="","",
  COUNTIF(
    INDEX('Attendance Report Form'!$E$16:$AI$287,
      SMALL(
        IF(ISNUMBER(SEARCH("C",'Attendance Report Form'!$C$16:$C$287)),
           ROW('Attendance Report Form'!$C$16:$C$287)-ROW('Attendance Report Form'!$C$16)+1),
        ROW(A191)
      ),
    0),
  "SI")
)</f>
        <v/>
      </c>
      <c r="H453" s="312" t="str" cm="1">
        <f t="array" ref="H453">IF(A453="","",
  COUNTIF(
    INDEX('Attendance Report Form'!$E$16:$AI$287,
      SMALL(
        IF(ISNUMBER(SEARCH("C",'Attendance Report Form'!$C$16:$C$287)),
           ROW('Attendance Report Form'!$C$16:$C$287)-ROW('Attendance Report Form'!$C$16)+1),
        ROW(A191)
      ),
    0),
  "N")
)</f>
        <v/>
      </c>
      <c r="I453" s="309"/>
      <c r="J453" s="298"/>
      <c r="K453" s="299"/>
      <c r="L453" s="299"/>
      <c r="M453" s="299"/>
      <c r="N453" s="299"/>
      <c r="O453" s="300"/>
      <c r="P453" s="301"/>
      <c r="Q453" s="302"/>
      <c r="R453" s="300"/>
      <c r="S453" s="303"/>
    </row>
    <row r="454" spans="1:24" ht="33" customHeight="1" x14ac:dyDescent="0.3">
      <c r="A454" s="312" t="str" cm="1">
        <f t="array" ref="A454">IFERROR(INDEX('Attendance Report Form'!$B$16:$B$287,SMALL(IF(ISNUMBER(SEARCH("C",'Attendance Report Form'!$C$16:$C$287)),ROW('Attendance Report Form'!$B$16:$B$287)-ROW('Attendance Report Form'!$B$16)+1),ROW(A192))),"")</f>
        <v/>
      </c>
      <c r="B454" s="313"/>
      <c r="C454" s="312" t="str" cm="1">
        <f t="array" ref="C454">IFERROR(
  INDEX('Attendance Report Form'!$D$16:$D$287,
    SMALL(
      IF(ISNUMBER(SEARCH("C",'Attendance Report Form'!$C$16:$C$287)),
         ROW('Attendance Report Form'!$C$16:$C$287)-ROW('Attendance Report Form'!$C$16)+1),
      ROW(A192)
    )
  ),
"")</f>
        <v/>
      </c>
      <c r="D454" s="312" t="str" cm="1">
        <f t="array" ref="D454">IF(A454="","",
  COUNTIF(
    INDEX('Attendance Report Form'!$E$16:$AI$287,
      SMALL(
        IF(ISNUMBER(SEARCH("C",'Attendance Report Form'!$C$16:$C$287)),
           ROW('Attendance Report Form'!$C$16:$C$287)-ROW('Attendance Report Form'!$C$16)+1),
        ROW(A192)
      ),
    0),
  "F")
)</f>
        <v/>
      </c>
      <c r="E454" s="312" t="str" cm="1">
        <f t="array" ref="E454">IF(A454="","",
  COUNTIF(
    INDEX('Attendance Report Form'!$E$16:$AI$287,
      SMALL(
        IF(ISNUMBER(SEARCH("C",'Attendance Report Form'!$C$16:$C$287)),
           ROW('Attendance Report Form'!$C$16:$C$287)-ROW('Attendance Report Form'!$C$16)+1),
        ROW(A192)
      ),
    0),
  "P")
)</f>
        <v/>
      </c>
      <c r="F454" s="312" t="str" cm="1">
        <f t="array" ref="F454">IF(A454="","",
  COUNTIF(
    INDEX('Attendance Report Form'!$E$16:$AI$287,
      SMALL(
        IF(ISNUMBER(SEARCH("C",'Attendance Report Form'!$C$16:$C$287)),
           ROW('Attendance Report Form'!$C$16:$C$287)-ROW('Attendance Report Form'!$C$16)+1),
        ROW(A192)
      ),
    0),
  "FP")
)</f>
        <v/>
      </c>
      <c r="G454" s="312" t="str" cm="1">
        <f t="array" ref="G454">IF(A454="","",
  COUNTIF(
    INDEX('Attendance Report Form'!$E$16:$AI$287,
      SMALL(
        IF(ISNUMBER(SEARCH("C",'Attendance Report Form'!$C$16:$C$287)),
           ROW('Attendance Report Form'!$C$16:$C$287)-ROW('Attendance Report Form'!$C$16)+1),
        ROW(A192)
      ),
    0),
  "SI")
)</f>
        <v/>
      </c>
      <c r="H454" s="312" t="str" cm="1">
        <f t="array" ref="H454">IF(A454="","",
  COUNTIF(
    INDEX('Attendance Report Form'!$E$16:$AI$287,
      SMALL(
        IF(ISNUMBER(SEARCH("C",'Attendance Report Form'!$C$16:$C$287)),
           ROW('Attendance Report Form'!$C$16:$C$287)-ROW('Attendance Report Form'!$C$16)+1),
        ROW(A192)
      ),
    0),
  "N")
)</f>
        <v/>
      </c>
      <c r="I454" s="309"/>
      <c r="J454" s="298"/>
      <c r="K454" s="299"/>
      <c r="L454" s="299"/>
      <c r="M454" s="299"/>
      <c r="N454" s="299"/>
      <c r="O454" s="300"/>
      <c r="P454" s="301"/>
      <c r="Q454" s="302"/>
      <c r="R454" s="300"/>
      <c r="S454" s="303"/>
    </row>
    <row r="455" spans="1:24" ht="33" customHeight="1" x14ac:dyDescent="0.3">
      <c r="A455" s="312" t="str" cm="1">
        <f t="array" ref="A455">IFERROR(INDEX('Attendance Report Form'!$B$16:$B$287,SMALL(IF(ISNUMBER(SEARCH("C",'Attendance Report Form'!$C$16:$C$287)),ROW('Attendance Report Form'!$B$16:$B$287)-ROW('Attendance Report Form'!$B$16)+1),ROW(A193))),"")</f>
        <v/>
      </c>
      <c r="B455" s="313"/>
      <c r="C455" s="312" t="str" cm="1">
        <f t="array" ref="C455">IFERROR(
  INDEX('Attendance Report Form'!$D$16:$D$287,
    SMALL(
      IF(ISNUMBER(SEARCH("C",'Attendance Report Form'!$C$16:$C$287)),
         ROW('Attendance Report Form'!$C$16:$C$287)-ROW('Attendance Report Form'!$C$16)+1),
      ROW(A193)
    )
  ),
"")</f>
        <v/>
      </c>
      <c r="D455" s="312" t="str" cm="1">
        <f t="array" ref="D455">IF(A455="","",
  COUNTIF(
    INDEX('Attendance Report Form'!$E$16:$AI$287,
      SMALL(
        IF(ISNUMBER(SEARCH("C",'Attendance Report Form'!$C$16:$C$287)),
           ROW('Attendance Report Form'!$C$16:$C$287)-ROW('Attendance Report Form'!$C$16)+1),
        ROW(A193)
      ),
    0),
  "F")
)</f>
        <v/>
      </c>
      <c r="E455" s="312" t="str" cm="1">
        <f t="array" ref="E455">IF(A455="","",
  COUNTIF(
    INDEX('Attendance Report Form'!$E$16:$AI$287,
      SMALL(
        IF(ISNUMBER(SEARCH("C",'Attendance Report Form'!$C$16:$C$287)),
           ROW('Attendance Report Form'!$C$16:$C$287)-ROW('Attendance Report Form'!$C$16)+1),
        ROW(A193)
      ),
    0),
  "P")
)</f>
        <v/>
      </c>
      <c r="F455" s="312" t="str" cm="1">
        <f t="array" ref="F455">IF(A455="","",
  COUNTIF(
    INDEX('Attendance Report Form'!$E$16:$AI$287,
      SMALL(
        IF(ISNUMBER(SEARCH("C",'Attendance Report Form'!$C$16:$C$287)),
           ROW('Attendance Report Form'!$C$16:$C$287)-ROW('Attendance Report Form'!$C$16)+1),
        ROW(A193)
      ),
    0),
  "FP")
)</f>
        <v/>
      </c>
      <c r="G455" s="312" t="str" cm="1">
        <f t="array" ref="G455">IF(A455="","",
  COUNTIF(
    INDEX('Attendance Report Form'!$E$16:$AI$287,
      SMALL(
        IF(ISNUMBER(SEARCH("C",'Attendance Report Form'!$C$16:$C$287)),
           ROW('Attendance Report Form'!$C$16:$C$287)-ROW('Attendance Report Form'!$C$16)+1),
        ROW(A193)
      ),
    0),
  "SI")
)</f>
        <v/>
      </c>
      <c r="H455" s="312" t="str" cm="1">
        <f t="array" ref="H455">IF(A455="","",
  COUNTIF(
    INDEX('Attendance Report Form'!$E$16:$AI$287,
      SMALL(
        IF(ISNUMBER(SEARCH("C",'Attendance Report Form'!$C$16:$C$287)),
           ROW('Attendance Report Form'!$C$16:$C$287)-ROW('Attendance Report Form'!$C$16)+1),
        ROW(A193)
      ),
    0),
  "N")
)</f>
        <v/>
      </c>
      <c r="I455" s="309"/>
      <c r="J455" s="298"/>
      <c r="K455" s="299"/>
      <c r="L455" s="299"/>
      <c r="M455" s="299"/>
      <c r="N455" s="299"/>
      <c r="O455" s="300"/>
      <c r="P455" s="301"/>
      <c r="Q455" s="302"/>
      <c r="R455" s="300"/>
      <c r="S455" s="303"/>
    </row>
    <row r="456" spans="1:24" ht="33" customHeight="1" x14ac:dyDescent="0.3">
      <c r="A456" s="312" t="str" cm="1">
        <f t="array" ref="A456">IFERROR(INDEX('Attendance Report Form'!$B$16:$B$287,SMALL(IF(ISNUMBER(SEARCH("C",'Attendance Report Form'!$C$16:$C$287)),ROW('Attendance Report Form'!$B$16:$B$287)-ROW('Attendance Report Form'!$B$16)+1),ROW(A194))),"")</f>
        <v/>
      </c>
      <c r="B456" s="313"/>
      <c r="C456" s="312" t="str" cm="1">
        <f t="array" ref="C456">IFERROR(
  INDEX('Attendance Report Form'!$D$16:$D$287,
    SMALL(
      IF(ISNUMBER(SEARCH("C",'Attendance Report Form'!$C$16:$C$287)),
         ROW('Attendance Report Form'!$C$16:$C$287)-ROW('Attendance Report Form'!$C$16)+1),
      ROW(A194)
    )
  ),
"")</f>
        <v/>
      </c>
      <c r="D456" s="312" t="str" cm="1">
        <f t="array" ref="D456">IF(A456="","",
  COUNTIF(
    INDEX('Attendance Report Form'!$E$16:$AI$287,
      SMALL(
        IF(ISNUMBER(SEARCH("C",'Attendance Report Form'!$C$16:$C$287)),
           ROW('Attendance Report Form'!$C$16:$C$287)-ROW('Attendance Report Form'!$C$16)+1),
        ROW(A194)
      ),
    0),
  "F")
)</f>
        <v/>
      </c>
      <c r="E456" s="312" t="str" cm="1">
        <f t="array" ref="E456">IF(A456="","",
  COUNTIF(
    INDEX('Attendance Report Form'!$E$16:$AI$287,
      SMALL(
        IF(ISNUMBER(SEARCH("C",'Attendance Report Form'!$C$16:$C$287)),
           ROW('Attendance Report Form'!$C$16:$C$287)-ROW('Attendance Report Form'!$C$16)+1),
        ROW(A194)
      ),
    0),
  "P")
)</f>
        <v/>
      </c>
      <c r="F456" s="312" t="str" cm="1">
        <f t="array" ref="F456">IF(A456="","",
  COUNTIF(
    INDEX('Attendance Report Form'!$E$16:$AI$287,
      SMALL(
        IF(ISNUMBER(SEARCH("C",'Attendance Report Form'!$C$16:$C$287)),
           ROW('Attendance Report Form'!$C$16:$C$287)-ROW('Attendance Report Form'!$C$16)+1),
        ROW(A194)
      ),
    0),
  "FP")
)</f>
        <v/>
      </c>
      <c r="G456" s="312" t="str" cm="1">
        <f t="array" ref="G456">IF(A456="","",
  COUNTIF(
    INDEX('Attendance Report Form'!$E$16:$AI$287,
      SMALL(
        IF(ISNUMBER(SEARCH("C",'Attendance Report Form'!$C$16:$C$287)),
           ROW('Attendance Report Form'!$C$16:$C$287)-ROW('Attendance Report Form'!$C$16)+1),
        ROW(A194)
      ),
    0),
  "SI")
)</f>
        <v/>
      </c>
      <c r="H456" s="312" t="str" cm="1">
        <f t="array" ref="H456">IF(A456="","",
  COUNTIF(
    INDEX('Attendance Report Form'!$E$16:$AI$287,
      SMALL(
        IF(ISNUMBER(SEARCH("C",'Attendance Report Form'!$C$16:$C$287)),
           ROW('Attendance Report Form'!$C$16:$C$287)-ROW('Attendance Report Form'!$C$16)+1),
        ROW(A194)
      ),
    0),
  "N")
)</f>
        <v/>
      </c>
      <c r="I456" s="309"/>
      <c r="J456" s="298"/>
      <c r="K456" s="299"/>
      <c r="L456" s="299"/>
      <c r="M456" s="299"/>
      <c r="N456" s="299"/>
      <c r="O456" s="300"/>
      <c r="P456" s="301"/>
      <c r="Q456" s="302"/>
      <c r="R456" s="300"/>
      <c r="S456" s="303"/>
    </row>
    <row r="457" spans="1:24" ht="33" customHeight="1" thickBot="1" x14ac:dyDescent="0.35">
      <c r="A457" s="312" t="str" cm="1">
        <f t="array" ref="A457">IFERROR(INDEX('Attendance Report Form'!$B$16:$B$287,SMALL(IF(ISNUMBER(SEARCH("C",'Attendance Report Form'!$C$16:$C$287)),ROW('Attendance Report Form'!$B$16:$B$287)-ROW('Attendance Report Form'!$B$16)+1),ROW(A195))),"")</f>
        <v/>
      </c>
      <c r="B457" s="313"/>
      <c r="C457" s="312" t="str" cm="1">
        <f t="array" ref="C457">IFERROR(
  INDEX('Attendance Report Form'!$D$16:$D$287,
    SMALL(
      IF(ISNUMBER(SEARCH("C",'Attendance Report Form'!$C$16:$C$287)),
         ROW('Attendance Report Form'!$C$16:$C$287)-ROW('Attendance Report Form'!$C$16)+1),
      ROW(A195)
    )
  ),
"")</f>
        <v/>
      </c>
      <c r="D457" s="312" t="str" cm="1">
        <f t="array" ref="D457">IF(A457="","",
  COUNTIF(
    INDEX('Attendance Report Form'!$E$16:$AI$287,
      SMALL(
        IF(ISNUMBER(SEARCH("C",'Attendance Report Form'!$C$16:$C$287)),
           ROW('Attendance Report Form'!$C$16:$C$287)-ROW('Attendance Report Form'!$C$16)+1),
        ROW(A195)
      ),
    0),
  "F")
)</f>
        <v/>
      </c>
      <c r="E457" s="312" t="str" cm="1">
        <f t="array" ref="E457">IF(A457="","",
  COUNTIF(
    INDEX('Attendance Report Form'!$E$16:$AI$287,
      SMALL(
        IF(ISNUMBER(SEARCH("C",'Attendance Report Form'!$C$16:$C$287)),
           ROW('Attendance Report Form'!$C$16:$C$287)-ROW('Attendance Report Form'!$C$16)+1),
        ROW(A195)
      ),
    0),
  "P")
)</f>
        <v/>
      </c>
      <c r="F457" s="312" t="str" cm="1">
        <f t="array" ref="F457">IF(A457="","",
  COUNTIF(
    INDEX('Attendance Report Form'!$E$16:$AI$287,
      SMALL(
        IF(ISNUMBER(SEARCH("C",'Attendance Report Form'!$C$16:$C$287)),
           ROW('Attendance Report Form'!$C$16:$C$287)-ROW('Attendance Report Form'!$C$16)+1),
        ROW(A195)
      ),
    0),
  "FP")
)</f>
        <v/>
      </c>
      <c r="G457" s="312" t="str" cm="1">
        <f t="array" ref="G457">IF(A457="","",
  COUNTIF(
    INDEX('Attendance Report Form'!$E$16:$AI$287,
      SMALL(
        IF(ISNUMBER(SEARCH("C",'Attendance Report Form'!$C$16:$C$287)),
           ROW('Attendance Report Form'!$C$16:$C$287)-ROW('Attendance Report Form'!$C$16)+1),
        ROW(A195)
      ),
    0),
  "SI")
)</f>
        <v/>
      </c>
      <c r="H457" s="312" t="str" cm="1">
        <f t="array" ref="H457">IF(A457="","",
  COUNTIF(
    INDEX('Attendance Report Form'!$E$16:$AI$287,
      SMALL(
        IF(ISNUMBER(SEARCH("C",'Attendance Report Form'!$C$16:$C$287)),
           ROW('Attendance Report Form'!$C$16:$C$287)-ROW('Attendance Report Form'!$C$16)+1),
        ROW(A195)
      ),
    0),
  "N")
)</f>
        <v/>
      </c>
      <c r="I457" s="309"/>
      <c r="J457" s="304"/>
      <c r="K457" s="305"/>
      <c r="L457" s="305"/>
      <c r="M457" s="305"/>
      <c r="N457" s="305"/>
      <c r="O457" s="306"/>
      <c r="P457" s="307"/>
      <c r="Q457" s="308"/>
      <c r="R457" s="306"/>
      <c r="S457" s="303"/>
    </row>
    <row r="458" spans="1:24" ht="48" customHeight="1" x14ac:dyDescent="0.25">
      <c r="A458" s="594" t="s">
        <v>406</v>
      </c>
      <c r="B458" s="594"/>
      <c r="C458" s="594"/>
      <c r="D458" s="594"/>
      <c r="E458" s="594"/>
      <c r="F458" s="594"/>
      <c r="G458" s="594"/>
      <c r="H458" s="594"/>
      <c r="I458" s="594"/>
      <c r="J458" s="202"/>
      <c r="K458" s="202"/>
      <c r="L458" s="202"/>
      <c r="M458" s="203"/>
      <c r="N458" s="203"/>
      <c r="O458" s="196"/>
      <c r="P458" s="196"/>
      <c r="Q458" s="202"/>
    </row>
    <row r="459" spans="1:24" x14ac:dyDescent="0.25">
      <c r="A459" s="196"/>
      <c r="B459" s="196"/>
      <c r="C459" s="196"/>
      <c r="D459" s="196"/>
      <c r="E459" s="196"/>
      <c r="F459" s="196"/>
      <c r="G459" s="196"/>
      <c r="H459" s="196"/>
      <c r="I459" s="196"/>
      <c r="J459" s="196"/>
      <c r="K459" s="196"/>
      <c r="L459" s="196"/>
      <c r="M459" s="196"/>
      <c r="N459" s="196"/>
      <c r="O459" s="196"/>
      <c r="P459" s="196"/>
      <c r="Q459" s="196"/>
      <c r="V459" s="45"/>
      <c r="W459" s="45"/>
      <c r="X459" s="45"/>
    </row>
    <row r="460" spans="1:24" ht="20.25" customHeight="1" x14ac:dyDescent="0.25">
      <c r="A460" s="196" t="s">
        <v>415</v>
      </c>
      <c r="B460" s="196"/>
      <c r="C460" s="196"/>
      <c r="D460" s="196"/>
      <c r="F460" s="196" t="s">
        <v>416</v>
      </c>
      <c r="G460" s="196"/>
      <c r="H460" s="196"/>
      <c r="I460" s="196"/>
      <c r="J460" s="196"/>
      <c r="K460" s="196"/>
      <c r="L460" s="196"/>
      <c r="M460" s="196"/>
      <c r="N460" s="196" t="s">
        <v>410</v>
      </c>
      <c r="O460" s="196"/>
      <c r="P460" s="196"/>
      <c r="Q460" s="196"/>
    </row>
    <row r="461" spans="1:24" ht="18" customHeight="1" thickBot="1" x14ac:dyDescent="0.35">
      <c r="A461" s="207" t="s">
        <v>408</v>
      </c>
      <c r="B461" s="205"/>
      <c r="C461" s="205"/>
      <c r="D461" s="205"/>
      <c r="F461" s="207" t="s">
        <v>409</v>
      </c>
      <c r="G461" s="207"/>
      <c r="H461" s="205"/>
      <c r="I461" s="205"/>
      <c r="J461" s="205"/>
      <c r="K461" s="205"/>
      <c r="L461" s="205"/>
      <c r="M461" s="205"/>
      <c r="N461" s="207" t="s">
        <v>389</v>
      </c>
      <c r="O461" s="205"/>
      <c r="P461" s="196"/>
      <c r="Q461" s="196"/>
    </row>
    <row r="462" spans="1:24" ht="17.25" customHeight="1" x14ac:dyDescent="0.3">
      <c r="A462" s="386" t="s">
        <v>580</v>
      </c>
      <c r="B462" s="375"/>
      <c r="C462" s="375"/>
      <c r="D462" s="375"/>
      <c r="E462" s="347"/>
      <c r="F462" s="375"/>
      <c r="G462" s="375"/>
      <c r="H462" s="375"/>
      <c r="I462" s="375"/>
      <c r="J462" s="375"/>
      <c r="K462" s="375"/>
      <c r="L462" s="375"/>
      <c r="M462" s="375"/>
      <c r="N462" s="375"/>
      <c r="O462" s="375"/>
      <c r="P462" s="376"/>
      <c r="Q462" s="376"/>
      <c r="R462" s="347"/>
      <c r="S462" s="377"/>
    </row>
    <row r="463" spans="1:24" ht="17.25" customHeight="1" x14ac:dyDescent="0.3">
      <c r="A463" s="378"/>
      <c r="B463" s="373"/>
      <c r="C463" s="373"/>
      <c r="D463" s="373"/>
      <c r="E463" s="349"/>
      <c r="F463" s="373"/>
      <c r="G463" s="373"/>
      <c r="H463" s="373"/>
      <c r="I463" s="373"/>
      <c r="J463" s="373"/>
      <c r="K463" s="373"/>
      <c r="L463" s="373"/>
      <c r="M463" s="373"/>
      <c r="N463" s="373"/>
      <c r="O463" s="373"/>
      <c r="P463" s="374"/>
      <c r="Q463" s="374"/>
      <c r="R463" s="349"/>
      <c r="S463" s="379"/>
    </row>
    <row r="464" spans="1:24" ht="16.2" thickBot="1" x14ac:dyDescent="0.35">
      <c r="A464" s="380"/>
      <c r="B464" s="381"/>
      <c r="C464" s="381"/>
      <c r="D464" s="381"/>
      <c r="E464" s="382"/>
      <c r="F464" s="383"/>
      <c r="G464" s="383"/>
      <c r="H464" s="381"/>
      <c r="I464" s="381"/>
      <c r="J464" s="381"/>
      <c r="K464" s="381"/>
      <c r="L464" s="381"/>
      <c r="M464" s="381"/>
      <c r="N464" s="383"/>
      <c r="O464" s="381"/>
      <c r="P464" s="384"/>
      <c r="Q464" s="384"/>
      <c r="R464" s="382"/>
      <c r="S464" s="385"/>
    </row>
    <row r="467" spans="1:35" ht="20.399999999999999" x14ac:dyDescent="0.35">
      <c r="A467" s="591" t="s">
        <v>396</v>
      </c>
      <c r="B467" s="591"/>
      <c r="C467" s="591"/>
      <c r="D467" s="591"/>
      <c r="E467" s="591"/>
      <c r="F467" s="591"/>
      <c r="G467" s="591"/>
      <c r="H467" s="591"/>
      <c r="I467" s="591"/>
      <c r="J467" s="591"/>
      <c r="K467" s="591"/>
      <c r="L467" s="591"/>
      <c r="M467" s="591"/>
      <c r="N467" s="591"/>
      <c r="O467" s="591"/>
      <c r="P467" s="591"/>
      <c r="Q467" s="591"/>
      <c r="R467" s="591"/>
      <c r="S467" s="591"/>
      <c r="T467" s="195"/>
      <c r="U467" s="195"/>
      <c r="V467" s="195"/>
      <c r="W467" s="195"/>
      <c r="X467" s="193"/>
      <c r="Y467" s="193"/>
      <c r="Z467" s="193"/>
      <c r="AA467" s="193"/>
      <c r="AB467" s="193"/>
      <c r="AC467" s="193"/>
      <c r="AD467" s="193"/>
      <c r="AE467" s="193"/>
      <c r="AF467" s="193"/>
      <c r="AG467" s="193"/>
      <c r="AH467" s="193"/>
      <c r="AI467" s="193"/>
    </row>
    <row r="468" spans="1:35" ht="20.399999999999999" x14ac:dyDescent="0.35">
      <c r="A468" s="591" t="s">
        <v>425</v>
      </c>
      <c r="B468" s="591"/>
      <c r="C468" s="591"/>
      <c r="D468" s="591"/>
      <c r="E468" s="591"/>
      <c r="F468" s="591"/>
      <c r="G468" s="591"/>
      <c r="H468" s="591"/>
      <c r="I468" s="591"/>
      <c r="J468" s="591"/>
      <c r="K468" s="591"/>
      <c r="L468" s="591"/>
      <c r="M468" s="591"/>
      <c r="N468" s="591"/>
      <c r="O468" s="591"/>
      <c r="P468" s="591"/>
      <c r="Q468" s="591"/>
      <c r="R468" s="591"/>
      <c r="S468" s="591"/>
      <c r="T468" s="195"/>
      <c r="U468" s="195"/>
      <c r="V468" s="195"/>
      <c r="W468" s="195"/>
      <c r="X468" s="193"/>
      <c r="Y468" s="193"/>
      <c r="Z468" s="193"/>
      <c r="AA468" s="193"/>
      <c r="AB468" s="193"/>
      <c r="AC468" s="193"/>
      <c r="AD468" s="193"/>
      <c r="AE468" s="193"/>
      <c r="AF468" s="193"/>
      <c r="AG468" s="193"/>
      <c r="AH468" s="193"/>
      <c r="AI468" s="193"/>
    </row>
    <row r="469" spans="1:35" ht="20.399999999999999" x14ac:dyDescent="0.35">
      <c r="A469" s="591" t="s">
        <v>397</v>
      </c>
      <c r="B469" s="591"/>
      <c r="C469" s="591"/>
      <c r="D469" s="591"/>
      <c r="E469" s="591"/>
      <c r="F469" s="591"/>
      <c r="G469" s="591"/>
      <c r="H469" s="591"/>
      <c r="I469" s="591"/>
      <c r="J469" s="591"/>
      <c r="K469" s="591"/>
      <c r="L469" s="591"/>
      <c r="M469" s="591"/>
      <c r="N469" s="591"/>
      <c r="O469" s="591"/>
      <c r="P469" s="591"/>
      <c r="Q469" s="591"/>
      <c r="R469" s="591"/>
      <c r="S469" s="591"/>
      <c r="T469" s="195"/>
      <c r="U469" s="195"/>
      <c r="V469" s="195"/>
      <c r="W469" s="195"/>
      <c r="X469" s="193"/>
      <c r="Y469" s="193"/>
      <c r="Z469" s="193"/>
      <c r="AA469" s="193"/>
      <c r="AB469" s="193"/>
      <c r="AC469" s="193"/>
      <c r="AD469" s="193"/>
      <c r="AE469" s="193"/>
      <c r="AF469" s="193"/>
      <c r="AG469" s="193"/>
      <c r="AH469" s="193"/>
      <c r="AI469" s="193"/>
    </row>
    <row r="470" spans="1:35" ht="21" x14ac:dyDescent="0.4">
      <c r="A470" s="204"/>
      <c r="B470" s="204"/>
      <c r="C470" s="204"/>
      <c r="D470" s="204"/>
      <c r="E470" s="204"/>
      <c r="F470" s="204"/>
      <c r="G470" s="204"/>
      <c r="H470" s="204"/>
      <c r="I470" s="204"/>
      <c r="J470" s="196"/>
      <c r="K470" s="196"/>
      <c r="L470" s="196"/>
      <c r="M470" s="196"/>
      <c r="N470" s="196"/>
      <c r="O470" s="196"/>
      <c r="P470" s="196"/>
      <c r="Q470" s="196"/>
      <c r="R470" s="196"/>
      <c r="S470" s="196"/>
    </row>
    <row r="471" spans="1:35" ht="20.399999999999999" x14ac:dyDescent="0.35">
      <c r="A471" s="591" t="s">
        <v>398</v>
      </c>
      <c r="B471" s="591"/>
      <c r="C471" s="591"/>
      <c r="D471" s="591"/>
      <c r="E471" s="591"/>
      <c r="F471" s="591"/>
      <c r="G471" s="591"/>
      <c r="H471" s="591"/>
      <c r="I471" s="591"/>
      <c r="J471" s="591"/>
      <c r="K471" s="591"/>
      <c r="L471" s="591"/>
      <c r="M471" s="591"/>
      <c r="N471" s="591"/>
      <c r="O471" s="591"/>
      <c r="P471" s="591"/>
      <c r="Q471" s="591"/>
      <c r="R471" s="591"/>
      <c r="S471" s="591"/>
      <c r="T471" s="195"/>
      <c r="U471" s="195"/>
      <c r="V471" s="195"/>
      <c r="W471" s="195"/>
      <c r="X471" s="193"/>
      <c r="Y471" s="193"/>
      <c r="Z471" s="193"/>
      <c r="AA471" s="193"/>
      <c r="AB471" s="193"/>
      <c r="AC471" s="193"/>
      <c r="AD471" s="193"/>
      <c r="AE471" s="193"/>
      <c r="AF471" s="193"/>
      <c r="AG471" s="193"/>
      <c r="AH471" s="193"/>
      <c r="AI471" s="193"/>
    </row>
    <row r="472" spans="1:35" ht="12" customHeight="1" x14ac:dyDescent="0.35">
      <c r="A472" s="206"/>
      <c r="B472" s="206"/>
      <c r="C472" s="206"/>
      <c r="D472" s="206"/>
      <c r="E472" s="206"/>
      <c r="F472" s="206"/>
      <c r="G472" s="206"/>
      <c r="H472" s="206"/>
      <c r="I472" s="206"/>
      <c r="J472" s="206"/>
      <c r="K472" s="206"/>
      <c r="L472" s="206"/>
      <c r="M472" s="206"/>
      <c r="N472" s="206"/>
      <c r="O472" s="206"/>
      <c r="P472" s="206"/>
      <c r="Q472" s="206"/>
      <c r="R472" s="206"/>
      <c r="S472" s="206"/>
      <c r="T472" s="195"/>
      <c r="U472" s="195"/>
      <c r="V472" s="195"/>
      <c r="W472" s="195"/>
      <c r="X472" s="193"/>
      <c r="Y472" s="193"/>
      <c r="Z472" s="193"/>
      <c r="AA472" s="193"/>
      <c r="AB472" s="193"/>
      <c r="AC472" s="193"/>
      <c r="AD472" s="193"/>
      <c r="AE472" s="193"/>
      <c r="AF472" s="193"/>
      <c r="AG472" s="193"/>
      <c r="AH472" s="193"/>
      <c r="AI472" s="193"/>
    </row>
    <row r="473" spans="1:35" ht="15.6" x14ac:dyDescent="0.3">
      <c r="A473" s="205" t="s">
        <v>426</v>
      </c>
      <c r="B473" s="205"/>
      <c r="C473" s="205"/>
      <c r="D473" s="592">
        <f>'Attendance Report Form'!$AD$10</f>
        <v>46023</v>
      </c>
      <c r="E473" s="592"/>
      <c r="F473" s="592"/>
      <c r="G473" s="592"/>
      <c r="H473" s="592"/>
      <c r="I473" s="592"/>
      <c r="J473" s="196"/>
      <c r="K473" s="196"/>
      <c r="L473" s="196"/>
      <c r="M473" s="196"/>
      <c r="N473" s="196"/>
      <c r="O473" s="593" t="s">
        <v>553</v>
      </c>
      <c r="P473" s="593"/>
      <c r="Q473" s="205">
        <f>'Attendance Report Form'!$AD$9</f>
        <v>0</v>
      </c>
      <c r="R473" s="205"/>
      <c r="S473" s="205"/>
    </row>
    <row r="474" spans="1:35" ht="15.6" x14ac:dyDescent="0.3">
      <c r="J474" s="205"/>
      <c r="K474" s="205"/>
      <c r="O474" s="593" t="s">
        <v>510</v>
      </c>
      <c r="P474" s="593"/>
      <c r="Q474" s="205">
        <f>'Attendance Report Form'!$AI$9</f>
        <v>0</v>
      </c>
    </row>
    <row r="475" spans="1:35" ht="15.6" x14ac:dyDescent="0.3">
      <c r="A475" s="205" t="s">
        <v>428</v>
      </c>
      <c r="B475" s="205">
        <f>'Attendance Report Form'!$C$9</f>
        <v>0</v>
      </c>
      <c r="C475" s="205"/>
      <c r="D475" s="205"/>
      <c r="E475" s="205"/>
      <c r="F475" s="205"/>
      <c r="G475" s="205"/>
      <c r="H475" s="205"/>
      <c r="I475" s="205"/>
      <c r="J475" s="205"/>
      <c r="K475" s="205"/>
      <c r="L475" s="205"/>
      <c r="M475" s="205"/>
      <c r="N475" s="205"/>
      <c r="O475" s="205"/>
      <c r="P475" s="205"/>
      <c r="Q475" s="197"/>
      <c r="R475" s="197"/>
      <c r="S475" s="197"/>
      <c r="T475" s="194"/>
    </row>
    <row r="476" spans="1:35" ht="16.2" thickBot="1" x14ac:dyDescent="0.35">
      <c r="A476" s="205" t="s">
        <v>427</v>
      </c>
      <c r="B476" s="205">
        <f>IF('Attendance Report Form'!$AD$11 &lt;&gt; "", 'Attendance Report Form'!$AD$11, "")</f>
        <v>0</v>
      </c>
      <c r="C476" s="205"/>
      <c r="D476" s="205"/>
      <c r="E476" s="205"/>
      <c r="F476" s="205"/>
      <c r="G476" s="205"/>
      <c r="H476" s="205"/>
      <c r="I476" s="205"/>
      <c r="J476" s="205"/>
      <c r="K476" s="205"/>
      <c r="L476" s="205"/>
      <c r="M476" s="205"/>
      <c r="N476" s="205"/>
      <c r="O476" s="205"/>
      <c r="P476" s="205"/>
      <c r="Q476" s="197"/>
      <c r="R476" s="197"/>
      <c r="S476" s="197"/>
      <c r="T476" s="194"/>
    </row>
    <row r="477" spans="1:35" ht="16.2" thickBot="1" x14ac:dyDescent="0.35">
      <c r="A477" s="196"/>
      <c r="B477" s="196"/>
      <c r="C477" s="196"/>
      <c r="D477" s="196"/>
      <c r="E477" s="196"/>
      <c r="F477" s="196"/>
      <c r="G477" s="196"/>
      <c r="H477" s="196"/>
      <c r="I477" s="196"/>
      <c r="J477" s="588" t="s">
        <v>407</v>
      </c>
      <c r="K477" s="589"/>
      <c r="L477" s="589"/>
      <c r="M477" s="589"/>
      <c r="N477" s="589"/>
      <c r="O477" s="589"/>
      <c r="P477" s="589"/>
      <c r="Q477" s="589"/>
      <c r="R477" s="589"/>
      <c r="S477" s="590"/>
    </row>
    <row r="478" spans="1:35" ht="31.2" x14ac:dyDescent="0.3">
      <c r="A478" s="198" t="s">
        <v>400</v>
      </c>
      <c r="B478" s="294" t="s">
        <v>399</v>
      </c>
      <c r="C478" s="198" t="s">
        <v>579</v>
      </c>
      <c r="D478" s="198" t="s">
        <v>2</v>
      </c>
      <c r="E478" s="198" t="s">
        <v>145</v>
      </c>
      <c r="F478" s="198" t="s">
        <v>453</v>
      </c>
      <c r="G478" s="198" t="s">
        <v>418</v>
      </c>
      <c r="H478" s="198" t="s">
        <v>152</v>
      </c>
      <c r="I478" s="284" t="s">
        <v>401</v>
      </c>
      <c r="J478" s="199" t="s">
        <v>412</v>
      </c>
      <c r="K478" s="200" t="s">
        <v>413</v>
      </c>
      <c r="L478" s="201" t="s">
        <v>414</v>
      </c>
      <c r="M478" s="200" t="s">
        <v>402</v>
      </c>
      <c r="N478" s="201" t="s">
        <v>403</v>
      </c>
      <c r="O478" s="208" t="s">
        <v>417</v>
      </c>
      <c r="P478" s="209" t="s">
        <v>404</v>
      </c>
      <c r="Q478" s="295" t="s">
        <v>411</v>
      </c>
      <c r="R478" s="208" t="s">
        <v>405</v>
      </c>
      <c r="S478" s="209" t="s">
        <v>368</v>
      </c>
    </row>
    <row r="479" spans="1:35" ht="33" customHeight="1" x14ac:dyDescent="0.3">
      <c r="A479" s="312" t="str" cm="1">
        <f t="array" ref="A479">IFERROR(INDEX('Attendance Report Form'!$B$16:$B$287,SMALL(IF(ISNUMBER(SEARCH("C",'Attendance Report Form'!$C$16:$C$287)),ROW('Attendance Report Form'!$B$16:$B$287)-ROW('Attendance Report Form'!$B$16)+1),ROW(A196))),"")</f>
        <v/>
      </c>
      <c r="B479" s="313"/>
      <c r="C479" s="312" t="str" cm="1">
        <f t="array" ref="C479">IFERROR(
  INDEX('Attendance Report Form'!$D$16:$D$287,
    SMALL(
      IF(ISNUMBER(SEARCH("C",'Attendance Report Form'!$C$16:$C$287)),
         ROW('Attendance Report Form'!$C$16:$C$287)-ROW('Attendance Report Form'!$C$16)+1),
      ROW(A196)
    )
  ),
"")</f>
        <v/>
      </c>
      <c r="D479" s="312" t="str" cm="1">
        <f t="array" ref="D479">IF(A479="","",
  COUNTIF(
    INDEX('Attendance Report Form'!$E$16:$AI$287,
      SMALL(
        IF(ISNUMBER(SEARCH("C",'Attendance Report Form'!$C$16:$C$287)),
           ROW('Attendance Report Form'!$C$16:$C$287)-ROW('Attendance Report Form'!$C$16)+1),
        ROW(A196)
      ),
    0),
  "F")
)</f>
        <v/>
      </c>
      <c r="E479" s="312" t="str" cm="1">
        <f t="array" ref="E479">IF(A479="","",
  COUNTIF(
    INDEX('Attendance Report Form'!$E$16:$AI$287,
      SMALL(
        IF(ISNUMBER(SEARCH("C",'Attendance Report Form'!$C$16:$C$287)),
           ROW('Attendance Report Form'!$C$16:$C$287)-ROW('Attendance Report Form'!$C$16)+1),
        ROW(A196)
      ),
    0),
  "P")
)</f>
        <v/>
      </c>
      <c r="F479" s="312" t="str" cm="1">
        <f t="array" ref="F479">IF(A479="","",
  COUNTIF(
    INDEX('Attendance Report Form'!$E$16:$AI$287,
      SMALL(
        IF(ISNUMBER(SEARCH("C",'Attendance Report Form'!$C$16:$C$287)),
           ROW('Attendance Report Form'!$C$16:$C$287)-ROW('Attendance Report Form'!$C$16)+1),
        ROW(A196)
      ),
    0),
  "FP")
)</f>
        <v/>
      </c>
      <c r="G479" s="312" t="str" cm="1">
        <f t="array" ref="G479">IF(A479="","",
  COUNTIF(
    INDEX('Attendance Report Form'!$E$16:$AI$287,
      SMALL(
        IF(ISNUMBER(SEARCH("C",'Attendance Report Form'!$C$16:$C$287)),
           ROW('Attendance Report Form'!$C$16:$C$287)-ROW('Attendance Report Form'!$C$16)+1),
        ROW(A196)
      ),
    0),
  "SI")
)</f>
        <v/>
      </c>
      <c r="H479" s="312" t="str" cm="1">
        <f t="array" ref="H479">IF(A479="","",
  COUNTIF(
    INDEX('Attendance Report Form'!$E$16:$AI$287,
      SMALL(
        IF(ISNUMBER(SEARCH("C",'Attendance Report Form'!$C$16:$C$287)),
           ROW('Attendance Report Form'!$C$16:$C$287)-ROW('Attendance Report Form'!$C$16)+1),
        ROW(A196)
      ),
    0),
  "N")
)</f>
        <v/>
      </c>
      <c r="I479" s="309"/>
      <c r="J479" s="298"/>
      <c r="K479" s="299"/>
      <c r="L479" s="299"/>
      <c r="M479" s="299"/>
      <c r="N479" s="299"/>
      <c r="O479" s="300"/>
      <c r="P479" s="301"/>
      <c r="Q479" s="302"/>
      <c r="R479" s="300"/>
      <c r="S479" s="303"/>
    </row>
    <row r="480" spans="1:35" ht="33" customHeight="1" x14ac:dyDescent="0.3">
      <c r="A480" s="312" t="str" cm="1">
        <f t="array" ref="A480">IFERROR(INDEX('Attendance Report Form'!$B$16:$B$287,SMALL(IF(ISNUMBER(SEARCH("C",'Attendance Report Form'!$C$16:$C$287)),ROW('Attendance Report Form'!$B$16:$B$287)-ROW('Attendance Report Form'!$B$16)+1),ROW(A197))),"")</f>
        <v/>
      </c>
      <c r="B480" s="313"/>
      <c r="C480" s="312" t="str" cm="1">
        <f t="array" ref="C480">IFERROR(
  INDEX('Attendance Report Form'!$D$16:$D$287,
    SMALL(
      IF(ISNUMBER(SEARCH("C",'Attendance Report Form'!$C$16:$C$287)),
         ROW('Attendance Report Form'!$C$16:$C$287)-ROW('Attendance Report Form'!$C$16)+1),
      ROW(A197)
    )
  ),
"")</f>
        <v/>
      </c>
      <c r="D480" s="312" t="str" cm="1">
        <f t="array" ref="D480">IF(A480="","",
  COUNTIF(
    INDEX('Attendance Report Form'!$E$16:$AI$287,
      SMALL(
        IF(ISNUMBER(SEARCH("C",'Attendance Report Form'!$C$16:$C$287)),
           ROW('Attendance Report Form'!$C$16:$C$287)-ROW('Attendance Report Form'!$C$16)+1),
        ROW(A197)
      ),
    0),
  "F")
)</f>
        <v/>
      </c>
      <c r="E480" s="312" t="str" cm="1">
        <f t="array" ref="E480">IF(A480="","",
  COUNTIF(
    INDEX('Attendance Report Form'!$E$16:$AI$287,
      SMALL(
        IF(ISNUMBER(SEARCH("C",'Attendance Report Form'!$C$16:$C$287)),
           ROW('Attendance Report Form'!$C$16:$C$287)-ROW('Attendance Report Form'!$C$16)+1),
        ROW(A197)
      ),
    0),
  "P")
)</f>
        <v/>
      </c>
      <c r="F480" s="312" t="str" cm="1">
        <f t="array" ref="F480">IF(A480="","",
  COUNTIF(
    INDEX('Attendance Report Form'!$E$16:$AI$287,
      SMALL(
        IF(ISNUMBER(SEARCH("C",'Attendance Report Form'!$C$16:$C$287)),
           ROW('Attendance Report Form'!$C$16:$C$287)-ROW('Attendance Report Form'!$C$16)+1),
        ROW(A197)
      ),
    0),
  "FP")
)</f>
        <v/>
      </c>
      <c r="G480" s="312" t="str" cm="1">
        <f t="array" ref="G480">IF(A480="","",
  COUNTIF(
    INDEX('Attendance Report Form'!$E$16:$AI$287,
      SMALL(
        IF(ISNUMBER(SEARCH("C",'Attendance Report Form'!$C$16:$C$287)),
           ROW('Attendance Report Form'!$C$16:$C$287)-ROW('Attendance Report Form'!$C$16)+1),
        ROW(A197)
      ),
    0),
  "SI")
)</f>
        <v/>
      </c>
      <c r="H480" s="312" t="str" cm="1">
        <f t="array" ref="H480">IF(A480="","",
  COUNTIF(
    INDEX('Attendance Report Form'!$E$16:$AI$287,
      SMALL(
        IF(ISNUMBER(SEARCH("C",'Attendance Report Form'!$C$16:$C$287)),
           ROW('Attendance Report Form'!$C$16:$C$287)-ROW('Attendance Report Form'!$C$16)+1),
        ROW(A197)
      ),
    0),
  "N")
)</f>
        <v/>
      </c>
      <c r="I480" s="309"/>
      <c r="J480" s="298"/>
      <c r="K480" s="299"/>
      <c r="L480" s="299"/>
      <c r="M480" s="299"/>
      <c r="N480" s="299"/>
      <c r="O480" s="300"/>
      <c r="P480" s="301"/>
      <c r="Q480" s="302"/>
      <c r="R480" s="300"/>
      <c r="S480" s="303"/>
    </row>
    <row r="481" spans="1:24" ht="33" customHeight="1" x14ac:dyDescent="0.3">
      <c r="A481" s="312" t="str" cm="1">
        <f t="array" ref="A481">IFERROR(INDEX('Attendance Report Form'!$B$16:$B$287,SMALL(IF(ISNUMBER(SEARCH("C",'Attendance Report Form'!$C$16:$C$287)),ROW('Attendance Report Form'!$B$16:$B$287)-ROW('Attendance Report Form'!$B$16)+1),ROW(A198))),"")</f>
        <v/>
      </c>
      <c r="B481" s="313"/>
      <c r="C481" s="312" t="str" cm="1">
        <f t="array" ref="C481">IFERROR(
  INDEX('Attendance Report Form'!$D$16:$D$287,
    SMALL(
      IF(ISNUMBER(SEARCH("C",'Attendance Report Form'!$C$16:$C$287)),
         ROW('Attendance Report Form'!$C$16:$C$287)-ROW('Attendance Report Form'!$C$16)+1),
      ROW(A198)
    )
  ),
"")</f>
        <v/>
      </c>
      <c r="D481" s="312" t="str" cm="1">
        <f t="array" ref="D481">IF(A481="","",
  COUNTIF(
    INDEX('Attendance Report Form'!$E$16:$AI$287,
      SMALL(
        IF(ISNUMBER(SEARCH("C",'Attendance Report Form'!$C$16:$C$287)),
           ROW('Attendance Report Form'!$C$16:$C$287)-ROW('Attendance Report Form'!$C$16)+1),
        ROW(A198)
      ),
    0),
  "F")
)</f>
        <v/>
      </c>
      <c r="E481" s="312" t="str" cm="1">
        <f t="array" ref="E481">IF(A481="","",
  COUNTIF(
    INDEX('Attendance Report Form'!$E$16:$AI$287,
      SMALL(
        IF(ISNUMBER(SEARCH("C",'Attendance Report Form'!$C$16:$C$287)),
           ROW('Attendance Report Form'!$C$16:$C$287)-ROW('Attendance Report Form'!$C$16)+1),
        ROW(A198)
      ),
    0),
  "P")
)</f>
        <v/>
      </c>
      <c r="F481" s="312" t="str" cm="1">
        <f t="array" ref="F481">IF(A481="","",
  COUNTIF(
    INDEX('Attendance Report Form'!$E$16:$AI$287,
      SMALL(
        IF(ISNUMBER(SEARCH("C",'Attendance Report Form'!$C$16:$C$287)),
           ROW('Attendance Report Form'!$C$16:$C$287)-ROW('Attendance Report Form'!$C$16)+1),
        ROW(A198)
      ),
    0),
  "FP")
)</f>
        <v/>
      </c>
      <c r="G481" s="312" t="str" cm="1">
        <f t="array" ref="G481">IF(A481="","",
  COUNTIF(
    INDEX('Attendance Report Form'!$E$16:$AI$287,
      SMALL(
        IF(ISNUMBER(SEARCH("C",'Attendance Report Form'!$C$16:$C$287)),
           ROW('Attendance Report Form'!$C$16:$C$287)-ROW('Attendance Report Form'!$C$16)+1),
        ROW(A198)
      ),
    0),
  "SI")
)</f>
        <v/>
      </c>
      <c r="H481" s="312" t="str" cm="1">
        <f t="array" ref="H481">IF(A481="","",
  COUNTIF(
    INDEX('Attendance Report Form'!$E$16:$AI$287,
      SMALL(
        IF(ISNUMBER(SEARCH("C",'Attendance Report Form'!$C$16:$C$287)),
           ROW('Attendance Report Form'!$C$16:$C$287)-ROW('Attendance Report Form'!$C$16)+1),
        ROW(A198)
      ),
    0),
  "N")
)</f>
        <v/>
      </c>
      <c r="I481" s="309"/>
      <c r="J481" s="298"/>
      <c r="K481" s="299"/>
      <c r="L481" s="299"/>
      <c r="M481" s="299"/>
      <c r="N481" s="299"/>
      <c r="O481" s="300"/>
      <c r="P481" s="301"/>
      <c r="Q481" s="302"/>
      <c r="R481" s="300"/>
      <c r="S481" s="303"/>
    </row>
    <row r="482" spans="1:24" ht="33" customHeight="1" x14ac:dyDescent="0.3">
      <c r="A482" s="312" t="str" cm="1">
        <f t="array" ref="A482">IFERROR(INDEX('Attendance Report Form'!$B$16:$B$287,SMALL(IF(ISNUMBER(SEARCH("C",'Attendance Report Form'!$C$16:$C$287)),ROW('Attendance Report Form'!$B$16:$B$287)-ROW('Attendance Report Form'!$B$16)+1),ROW(A199))),"")</f>
        <v/>
      </c>
      <c r="B482" s="313"/>
      <c r="C482" s="312" t="str" cm="1">
        <f t="array" ref="C482">IFERROR(
  INDEX('Attendance Report Form'!$D$16:$D$287,
    SMALL(
      IF(ISNUMBER(SEARCH("C",'Attendance Report Form'!$C$16:$C$287)),
         ROW('Attendance Report Form'!$C$16:$C$287)-ROW('Attendance Report Form'!$C$16)+1),
      ROW(A199)
    )
  ),
"")</f>
        <v/>
      </c>
      <c r="D482" s="312" t="str" cm="1">
        <f t="array" ref="D482">IF(A482="","",
  COUNTIF(
    INDEX('Attendance Report Form'!$E$16:$AI$287,
      SMALL(
        IF(ISNUMBER(SEARCH("C",'Attendance Report Form'!$C$16:$C$287)),
           ROW('Attendance Report Form'!$C$16:$C$287)-ROW('Attendance Report Form'!$C$16)+1),
        ROW(A199)
      ),
    0),
  "F")
)</f>
        <v/>
      </c>
      <c r="E482" s="312" t="str" cm="1">
        <f t="array" ref="E482">IF(A482="","",
  COUNTIF(
    INDEX('Attendance Report Form'!$E$16:$AI$287,
      SMALL(
        IF(ISNUMBER(SEARCH("C",'Attendance Report Form'!$C$16:$C$287)),
           ROW('Attendance Report Form'!$C$16:$C$287)-ROW('Attendance Report Form'!$C$16)+1),
        ROW(A199)
      ),
    0),
  "P")
)</f>
        <v/>
      </c>
      <c r="F482" s="312" t="str" cm="1">
        <f t="array" ref="F482">IF(A482="","",
  COUNTIF(
    INDEX('Attendance Report Form'!$E$16:$AI$287,
      SMALL(
        IF(ISNUMBER(SEARCH("C",'Attendance Report Form'!$C$16:$C$287)),
           ROW('Attendance Report Form'!$C$16:$C$287)-ROW('Attendance Report Form'!$C$16)+1),
        ROW(A199)
      ),
    0),
  "FP")
)</f>
        <v/>
      </c>
      <c r="G482" s="312" t="str" cm="1">
        <f t="array" ref="G482">IF(A482="","",
  COUNTIF(
    INDEX('Attendance Report Form'!$E$16:$AI$287,
      SMALL(
        IF(ISNUMBER(SEARCH("C",'Attendance Report Form'!$C$16:$C$287)),
           ROW('Attendance Report Form'!$C$16:$C$287)-ROW('Attendance Report Form'!$C$16)+1),
        ROW(A199)
      ),
    0),
  "SI")
)</f>
        <v/>
      </c>
      <c r="H482" s="312" t="str" cm="1">
        <f t="array" ref="H482">IF(A482="","",
  COUNTIF(
    INDEX('Attendance Report Form'!$E$16:$AI$287,
      SMALL(
        IF(ISNUMBER(SEARCH("C",'Attendance Report Form'!$C$16:$C$287)),
           ROW('Attendance Report Form'!$C$16:$C$287)-ROW('Attendance Report Form'!$C$16)+1),
        ROW(A199)
      ),
    0),
  "N")
)</f>
        <v/>
      </c>
      <c r="I482" s="309"/>
      <c r="J482" s="298"/>
      <c r="K482" s="299"/>
      <c r="L482" s="299"/>
      <c r="M482" s="299"/>
      <c r="N482" s="299"/>
      <c r="O482" s="300"/>
      <c r="P482" s="301"/>
      <c r="Q482" s="302"/>
      <c r="R482" s="300"/>
      <c r="S482" s="303"/>
    </row>
    <row r="483" spans="1:24" ht="33" customHeight="1" thickBot="1" x14ac:dyDescent="0.35">
      <c r="A483" s="312" t="str" cm="1">
        <f t="array" ref="A483">IFERROR(INDEX('Attendance Report Form'!$B$16:$B$287,SMALL(IF(ISNUMBER(SEARCH("C",'Attendance Report Form'!$C$16:$C$287)),ROW('Attendance Report Form'!$B$16:$B$287)-ROW('Attendance Report Form'!$B$16)+1),ROW(A200))),"")</f>
        <v/>
      </c>
      <c r="B483" s="313"/>
      <c r="C483" s="312" t="str" cm="1">
        <f t="array" ref="C483">IFERROR(
  INDEX('Attendance Report Form'!$D$16:$D$287,
    SMALL(
      IF(ISNUMBER(SEARCH("C",'Attendance Report Form'!$C$16:$C$287)),
         ROW('Attendance Report Form'!$C$16:$C$287)-ROW('Attendance Report Form'!$C$16)+1),
      ROW(A200)
    )
  ),
"")</f>
        <v/>
      </c>
      <c r="D483" s="312" t="str" cm="1">
        <f t="array" ref="D483">IF(A483="","",
  COUNTIF(
    INDEX('Attendance Report Form'!$E$16:$AI$287,
      SMALL(
        IF(ISNUMBER(SEARCH("C",'Attendance Report Form'!$C$16:$C$287)),
           ROW('Attendance Report Form'!$C$16:$C$287)-ROW('Attendance Report Form'!$C$16)+1),
        ROW(A200)
      ),
    0),
  "F")
)</f>
        <v/>
      </c>
      <c r="E483" s="312" t="str" cm="1">
        <f t="array" ref="E483">IF(A483="","",
  COUNTIF(
    INDEX('Attendance Report Form'!$E$16:$AI$287,
      SMALL(
        IF(ISNUMBER(SEARCH("C",'Attendance Report Form'!$C$16:$C$287)),
           ROW('Attendance Report Form'!$C$16:$C$287)-ROW('Attendance Report Form'!$C$16)+1),
        ROW(A200)
      ),
    0),
  "P")
)</f>
        <v/>
      </c>
      <c r="F483" s="312" t="str" cm="1">
        <f t="array" ref="F483">IF(A483="","",
  COUNTIF(
    INDEX('Attendance Report Form'!$E$16:$AI$287,
      SMALL(
        IF(ISNUMBER(SEARCH("C",'Attendance Report Form'!$C$16:$C$287)),
           ROW('Attendance Report Form'!$C$16:$C$287)-ROW('Attendance Report Form'!$C$16)+1),
        ROW(A200)
      ),
    0),
  "FP")
)</f>
        <v/>
      </c>
      <c r="G483" s="312" t="str" cm="1">
        <f t="array" ref="G483">IF(A483="","",
  COUNTIF(
    INDEX('Attendance Report Form'!$E$16:$AI$287,
      SMALL(
        IF(ISNUMBER(SEARCH("C",'Attendance Report Form'!$C$16:$C$287)),
           ROW('Attendance Report Form'!$C$16:$C$287)-ROW('Attendance Report Form'!$C$16)+1),
        ROW(A200)
      ),
    0),
  "SI")
)</f>
        <v/>
      </c>
      <c r="H483" s="312" t="str" cm="1">
        <f t="array" ref="H483">IF(A483="","",
  COUNTIF(
    INDEX('Attendance Report Form'!$E$16:$AI$287,
      SMALL(
        IF(ISNUMBER(SEARCH("C",'Attendance Report Form'!$C$16:$C$287)),
           ROW('Attendance Report Form'!$C$16:$C$287)-ROW('Attendance Report Form'!$C$16)+1),
        ROW(A200)
      ),
    0),
  "N")
)</f>
        <v/>
      </c>
      <c r="I483" s="309"/>
      <c r="J483" s="304"/>
      <c r="K483" s="305"/>
      <c r="L483" s="305"/>
      <c r="M483" s="305"/>
      <c r="N483" s="305"/>
      <c r="O483" s="306"/>
      <c r="P483" s="307"/>
      <c r="Q483" s="308"/>
      <c r="R483" s="306"/>
      <c r="S483" s="310"/>
    </row>
    <row r="484" spans="1:24" ht="48" customHeight="1" x14ac:dyDescent="0.25">
      <c r="A484" s="594" t="s">
        <v>406</v>
      </c>
      <c r="B484" s="594"/>
      <c r="C484" s="594"/>
      <c r="D484" s="594"/>
      <c r="E484" s="594"/>
      <c r="F484" s="594"/>
      <c r="G484" s="594"/>
      <c r="H484" s="594"/>
      <c r="I484" s="594"/>
      <c r="J484" s="202"/>
      <c r="K484" s="202"/>
      <c r="L484" s="202"/>
      <c r="M484" s="203"/>
      <c r="N484" s="203"/>
      <c r="O484" s="196"/>
      <c r="P484" s="196"/>
      <c r="Q484" s="202"/>
    </row>
    <row r="485" spans="1:24" x14ac:dyDescent="0.25">
      <c r="A485" s="196"/>
      <c r="B485" s="196"/>
      <c r="C485" s="196"/>
      <c r="D485" s="196"/>
      <c r="E485" s="196"/>
      <c r="F485" s="196"/>
      <c r="G485" s="196"/>
      <c r="H485" s="196"/>
      <c r="I485" s="196"/>
      <c r="J485" s="196"/>
      <c r="K485" s="196"/>
      <c r="L485" s="196"/>
      <c r="M485" s="196"/>
      <c r="N485" s="196"/>
      <c r="O485" s="196"/>
      <c r="P485" s="196"/>
      <c r="Q485" s="196"/>
      <c r="V485" s="45"/>
      <c r="W485" s="45"/>
      <c r="X485" s="45"/>
    </row>
    <row r="486" spans="1:24" ht="20.25" customHeight="1" x14ac:dyDescent="0.25">
      <c r="A486" s="196" t="s">
        <v>415</v>
      </c>
      <c r="B486" s="196"/>
      <c r="C486" s="196"/>
      <c r="D486" s="196"/>
      <c r="F486" s="196" t="s">
        <v>416</v>
      </c>
      <c r="G486" s="196"/>
      <c r="H486" s="196"/>
      <c r="I486" s="196"/>
      <c r="J486" s="196"/>
      <c r="K486" s="196"/>
      <c r="L486" s="196"/>
      <c r="M486" s="196"/>
      <c r="N486" s="196" t="s">
        <v>410</v>
      </c>
      <c r="O486" s="196"/>
      <c r="P486" s="196"/>
      <c r="Q486" s="196"/>
    </row>
    <row r="487" spans="1:24" ht="18" customHeight="1" thickBot="1" x14ac:dyDescent="0.35">
      <c r="A487" s="207" t="s">
        <v>408</v>
      </c>
      <c r="B487" s="205"/>
      <c r="C487" s="205"/>
      <c r="D487" s="205"/>
      <c r="F487" s="207" t="s">
        <v>409</v>
      </c>
      <c r="G487" s="207"/>
      <c r="H487" s="205"/>
      <c r="I487" s="205"/>
      <c r="J487" s="205"/>
      <c r="K487" s="205"/>
      <c r="L487" s="205"/>
      <c r="M487" s="205"/>
      <c r="N487" s="207" t="s">
        <v>389</v>
      </c>
      <c r="O487" s="205"/>
      <c r="P487" s="196"/>
      <c r="Q487" s="196"/>
    </row>
    <row r="488" spans="1:24" ht="17.25" customHeight="1" x14ac:dyDescent="0.3">
      <c r="A488" s="386" t="s">
        <v>580</v>
      </c>
      <c r="B488" s="375"/>
      <c r="C488" s="375"/>
      <c r="D488" s="375"/>
      <c r="E488" s="347"/>
      <c r="F488" s="375"/>
      <c r="G488" s="375"/>
      <c r="H488" s="375"/>
      <c r="I488" s="375"/>
      <c r="J488" s="375"/>
      <c r="K488" s="375"/>
      <c r="L488" s="375"/>
      <c r="M488" s="375"/>
      <c r="N488" s="375"/>
      <c r="O488" s="375"/>
      <c r="P488" s="376"/>
      <c r="Q488" s="376"/>
      <c r="R488" s="347"/>
      <c r="S488" s="377"/>
    </row>
    <row r="489" spans="1:24" ht="17.25" customHeight="1" x14ac:dyDescent="0.3">
      <c r="A489" s="378"/>
      <c r="B489" s="373"/>
      <c r="C489" s="373"/>
      <c r="D489" s="373"/>
      <c r="E489" s="349"/>
      <c r="F489" s="373"/>
      <c r="G489" s="373"/>
      <c r="H489" s="373"/>
      <c r="I489" s="373"/>
      <c r="J489" s="373"/>
      <c r="K489" s="373"/>
      <c r="L489" s="373"/>
      <c r="M489" s="373"/>
      <c r="N489" s="373"/>
      <c r="O489" s="373"/>
      <c r="P489" s="374"/>
      <c r="Q489" s="374"/>
      <c r="R489" s="349"/>
      <c r="S489" s="379"/>
    </row>
    <row r="490" spans="1:24" ht="16.2" thickBot="1" x14ac:dyDescent="0.35">
      <c r="A490" s="380"/>
      <c r="B490" s="381"/>
      <c r="C490" s="381"/>
      <c r="D490" s="381"/>
      <c r="E490" s="382"/>
      <c r="F490" s="383"/>
      <c r="G490" s="383"/>
      <c r="H490" s="381"/>
      <c r="I490" s="381"/>
      <c r="J490" s="381"/>
      <c r="K490" s="381"/>
      <c r="L490" s="381"/>
      <c r="M490" s="381"/>
      <c r="N490" s="383"/>
      <c r="O490" s="381"/>
      <c r="P490" s="384"/>
      <c r="Q490" s="384"/>
      <c r="R490" s="382"/>
      <c r="S490" s="385"/>
    </row>
  </sheetData>
  <sheetProtection algorithmName="SHA-512" hashValue="jHHuLcwzjL3FhaYqjvfqxukV0SptWyj26ZRCEy3ZYuezRspzaOC/xs15qsBZofFvkC0oR67fX2g3aTfRoJW0JQ==" saltValue="9kez6fLj9all59iMqmBKSw==" spinCount="100000" sheet="1" selectLockedCells="1"/>
  <mergeCells count="126">
    <mergeCell ref="J477:S477"/>
    <mergeCell ref="D365:I365"/>
    <mergeCell ref="J369:S369"/>
    <mergeCell ref="A395:S395"/>
    <mergeCell ref="A396:S396"/>
    <mergeCell ref="A397:S397"/>
    <mergeCell ref="A399:S399"/>
    <mergeCell ref="D401:I401"/>
    <mergeCell ref="J405:S405"/>
    <mergeCell ref="A431:S431"/>
    <mergeCell ref="A432:S432"/>
    <mergeCell ref="A433:S433"/>
    <mergeCell ref="A435:S435"/>
    <mergeCell ref="D437:I437"/>
    <mergeCell ref="J441:S441"/>
    <mergeCell ref="A467:S467"/>
    <mergeCell ref="A422:I422"/>
    <mergeCell ref="A458:I458"/>
    <mergeCell ref="O366:P366"/>
    <mergeCell ref="D473:I473"/>
    <mergeCell ref="O473:P473"/>
    <mergeCell ref="O474:P474"/>
    <mergeCell ref="A471:S471"/>
    <mergeCell ref="O438:P438"/>
    <mergeCell ref="A251:S251"/>
    <mergeCell ref="A252:S252"/>
    <mergeCell ref="A253:S253"/>
    <mergeCell ref="D257:I257"/>
    <mergeCell ref="J261:S261"/>
    <mergeCell ref="O294:P294"/>
    <mergeCell ref="O329:P329"/>
    <mergeCell ref="J333:S333"/>
    <mergeCell ref="A359:S359"/>
    <mergeCell ref="O257:P257"/>
    <mergeCell ref="O258:P258"/>
    <mergeCell ref="O293:P293"/>
    <mergeCell ref="A327:S327"/>
    <mergeCell ref="D329:I329"/>
    <mergeCell ref="A278:I278"/>
    <mergeCell ref="A468:S468"/>
    <mergeCell ref="A469:S469"/>
    <mergeCell ref="A314:I314"/>
    <mergeCell ref="A287:S287"/>
    <mergeCell ref="A288:S288"/>
    <mergeCell ref="A289:S289"/>
    <mergeCell ref="A291:S291"/>
    <mergeCell ref="D293:I293"/>
    <mergeCell ref="J297:S297"/>
    <mergeCell ref="A360:S360"/>
    <mergeCell ref="A361:S361"/>
    <mergeCell ref="A363:S363"/>
    <mergeCell ref="A386:I386"/>
    <mergeCell ref="O401:P401"/>
    <mergeCell ref="O402:P402"/>
    <mergeCell ref="O437:P437"/>
    <mergeCell ref="O330:P330"/>
    <mergeCell ref="O365:P365"/>
    <mergeCell ref="A323:S323"/>
    <mergeCell ref="A324:S324"/>
    <mergeCell ref="A325:S325"/>
    <mergeCell ref="A484:I484"/>
    <mergeCell ref="A62:I62"/>
    <mergeCell ref="A98:I98"/>
    <mergeCell ref="J117:S117"/>
    <mergeCell ref="A134:I134"/>
    <mergeCell ref="A350:I350"/>
    <mergeCell ref="A170:I170"/>
    <mergeCell ref="J225:S225"/>
    <mergeCell ref="J81:S81"/>
    <mergeCell ref="A107:S107"/>
    <mergeCell ref="A108:S108"/>
    <mergeCell ref="A109:S109"/>
    <mergeCell ref="A111:S111"/>
    <mergeCell ref="D149:I149"/>
    <mergeCell ref="D113:I113"/>
    <mergeCell ref="A143:S143"/>
    <mergeCell ref="A144:S144"/>
    <mergeCell ref="A145:S145"/>
    <mergeCell ref="A147:S147"/>
    <mergeCell ref="A255:S255"/>
    <mergeCell ref="J153:S153"/>
    <mergeCell ref="A206:I206"/>
    <mergeCell ref="A242:I242"/>
    <mergeCell ref="A179:S179"/>
    <mergeCell ref="A1:S1"/>
    <mergeCell ref="A2:S2"/>
    <mergeCell ref="A3:S3"/>
    <mergeCell ref="A5:S5"/>
    <mergeCell ref="D7:I7"/>
    <mergeCell ref="A72:S72"/>
    <mergeCell ref="A73:S73"/>
    <mergeCell ref="A75:S75"/>
    <mergeCell ref="D77:I77"/>
    <mergeCell ref="A28:I28"/>
    <mergeCell ref="A37:S37"/>
    <mergeCell ref="A39:S39"/>
    <mergeCell ref="D41:I41"/>
    <mergeCell ref="J45:S45"/>
    <mergeCell ref="A71:S71"/>
    <mergeCell ref="J11:S11"/>
    <mergeCell ref="A35:S35"/>
    <mergeCell ref="A36:S36"/>
    <mergeCell ref="O7:P7"/>
    <mergeCell ref="O8:P8"/>
    <mergeCell ref="O41:P41"/>
    <mergeCell ref="O42:P42"/>
    <mergeCell ref="O77:P77"/>
    <mergeCell ref="J189:S189"/>
    <mergeCell ref="A215:S215"/>
    <mergeCell ref="A216:S216"/>
    <mergeCell ref="A217:S217"/>
    <mergeCell ref="A219:S219"/>
    <mergeCell ref="D221:I221"/>
    <mergeCell ref="O221:P221"/>
    <mergeCell ref="O222:P222"/>
    <mergeCell ref="O78:P78"/>
    <mergeCell ref="O113:P113"/>
    <mergeCell ref="O114:P114"/>
    <mergeCell ref="O149:P149"/>
    <mergeCell ref="O150:P150"/>
    <mergeCell ref="O185:P185"/>
    <mergeCell ref="O186:P186"/>
    <mergeCell ref="A180:S180"/>
    <mergeCell ref="A181:S181"/>
    <mergeCell ref="A183:S183"/>
    <mergeCell ref="D185:I185"/>
  </mergeCells>
  <dataValidations count="1">
    <dataValidation type="list" allowBlank="1" showInputMessage="1" showErrorMessage="1" sqref="I13:I27 I47:I61 I83:I97 I119:I133 I155:I169 I191:I205 I227:I241 I263:I277 I299:I313 I335:I349 I371:I385 I407:I421 I443:I457 I479:I483" xr:uid="{00000000-0002-0000-0600-000000000000}">
      <formula1>"Yes, No"</formula1>
    </dataValidation>
  </dataValidations>
  <printOptions horizontalCentered="1"/>
  <pageMargins left="0.25" right="0.25" top="0.25" bottom="0.25" header="0.3" footer="0.3"/>
  <pageSetup scale="61" fitToHeight="0" orientation="landscape" r:id="rId1"/>
  <headerFooter>
    <oddHeader>&amp;L&amp;G</oddHeader>
    <oddFooter>&amp;L&amp;"Times New Roman,Regular"CC78  Rev 02/2026&amp;R&amp;P of &amp;N</oddFooter>
  </headerFooter>
  <rowBreaks count="13" manualBreakCount="13">
    <brk id="34" max="16383" man="1"/>
    <brk id="70" max="16383" man="1"/>
    <brk id="106" max="16383" man="1"/>
    <brk id="142" max="16383" man="1"/>
    <brk id="178" max="16383" man="1"/>
    <brk id="214" max="16383" man="1"/>
    <brk id="250" max="16383" man="1"/>
    <brk id="286" max="16383" man="1"/>
    <brk id="322" max="16383" man="1"/>
    <brk id="358" max="16383" man="1"/>
    <brk id="394" max="16383" man="1"/>
    <brk id="430" max="16383" man="1"/>
    <brk id="466" max="16383" man="1"/>
  </row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0F97E-019F-418E-AC02-1D4B8E3F8D7A}">
  <sheetPr codeName="Sheet11"/>
  <dimension ref="A1"/>
  <sheetViews>
    <sheetView workbookViewId="0">
      <selection sqref="A1:XFD1"/>
    </sheetView>
  </sheetViews>
  <sheetFormatPr defaultRowHeight="13.2"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MAIN MENU</vt:lpstr>
      <vt:lpstr>Instructions</vt:lpstr>
      <vt:lpstr>Facility Info</vt:lpstr>
      <vt:lpstr>Children's Name List</vt:lpstr>
      <vt:lpstr>Log in Children</vt:lpstr>
      <vt:lpstr>Attendance Report Form</vt:lpstr>
      <vt:lpstr>CCG Reimbursement Request </vt:lpstr>
      <vt:lpstr>CCAP Request for Payment</vt:lpstr>
      <vt:lpstr>Data</vt:lpstr>
      <vt:lpstr>CCG Rate Schedule</vt:lpstr>
      <vt:lpstr>Sheet1</vt:lpstr>
      <vt:lpstr>City</vt:lpstr>
      <vt:lpstr>'CCG Rate Schedule'!Print_Area</vt:lpstr>
      <vt:lpstr>'CCG Reimbursement Request '!Print_Area</vt:lpstr>
      <vt:lpstr>Instructions!Print_Area</vt:lpstr>
      <vt:lpstr>'Attendance Report Form'!Print_Titles</vt:lpstr>
      <vt:lpstr>'Log in Children'!Print_Titles</vt:lpstr>
      <vt:lpstr>Rate</vt:lpstr>
      <vt:lpstr>Rates</vt:lpstr>
    </vt:vector>
  </TitlesOfParts>
  <Company>State of Alaska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CCG attendance form</dc:title>
  <dc:creator>Division of Public Assistance</dc:creator>
  <dc:description>revised 4/1/2008</dc:description>
  <cp:lastModifiedBy>Mavis, Ambra J (DOH)</cp:lastModifiedBy>
  <cp:lastPrinted>2026-01-29T23:37:34Z</cp:lastPrinted>
  <dcterms:created xsi:type="dcterms:W3CDTF">2007-04-10T19:07:03Z</dcterms:created>
  <dcterms:modified xsi:type="dcterms:W3CDTF">2026-01-29T23:46:46Z</dcterms:modified>
</cp:coreProperties>
</file>